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4\20140719_Voronezh\"/>
    </mc:Choice>
  </mc:AlternateContent>
  <bookViews>
    <workbookView xWindow="0" yWindow="0" windowWidth="20490" windowHeight="9630" activeTab="7"/>
  </bookViews>
  <sheets>
    <sheet name="CLS" sheetId="1" r:id="rId1"/>
    <sheet name="CLS_Kids" sheetId="2" r:id="rId2"/>
    <sheet name="BTL" sheetId="8" r:id="rId3"/>
    <sheet name="SPD_M" sheetId="4" r:id="rId4"/>
    <sheet name="SPD_W" sheetId="5" r:id="rId5"/>
    <sheet name="SPD_Kids" sheetId="6" r:id="rId6"/>
    <sheet name="SLD" sheetId="7" r:id="rId7"/>
    <sheet name="JMP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9" l="1"/>
  <c r="CE58" i="9"/>
  <c r="CB58" i="9"/>
  <c r="BY58" i="9"/>
  <c r="BV58" i="9"/>
  <c r="BS58" i="9"/>
  <c r="BP58" i="9"/>
  <c r="BM58" i="9"/>
  <c r="BJ58" i="9"/>
  <c r="BG58" i="9"/>
  <c r="BD58" i="9"/>
  <c r="BA58" i="9"/>
  <c r="CY56" i="9"/>
  <c r="CW56" i="9"/>
  <c r="CV56" i="9"/>
  <c r="CU56" i="9"/>
  <c r="CT56" i="9"/>
  <c r="CS56" i="9"/>
  <c r="CR56" i="9"/>
  <c r="CQ56" i="9"/>
  <c r="CP56" i="9"/>
  <c r="CO56" i="9"/>
  <c r="CN56" i="9"/>
  <c r="CM56" i="9"/>
  <c r="CL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T56" i="9"/>
  <c r="CY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T55" i="9"/>
  <c r="CY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T54" i="9"/>
  <c r="CY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T53" i="9"/>
  <c r="CY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T52" i="9"/>
  <c r="CY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T51" i="9"/>
  <c r="CY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T50" i="9"/>
  <c r="CY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T49" i="9"/>
  <c r="CY48" i="9"/>
  <c r="CW48" i="9"/>
  <c r="CV48" i="9"/>
  <c r="CU48" i="9"/>
  <c r="CT48" i="9"/>
  <c r="CS48" i="9"/>
  <c r="CR48" i="9"/>
  <c r="CQ48" i="9"/>
  <c r="CP48" i="9"/>
  <c r="CO48" i="9"/>
  <c r="CN48" i="9"/>
  <c r="CM48" i="9"/>
  <c r="CL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T48" i="9"/>
  <c r="CY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T47" i="9"/>
  <c r="CY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T46" i="9"/>
  <c r="CY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T45" i="9"/>
  <c r="CY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T44" i="9"/>
  <c r="CY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T43" i="9"/>
  <c r="CY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T42" i="9"/>
  <c r="CY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T41" i="9"/>
  <c r="CY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T40" i="9"/>
  <c r="CY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T39" i="9"/>
  <c r="CY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T38" i="9"/>
  <c r="CY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T37" i="9"/>
  <c r="CY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T36" i="9"/>
  <c r="CY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T35" i="9"/>
  <c r="CY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T34" i="9"/>
  <c r="CY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T33" i="9"/>
  <c r="CY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T25" i="9"/>
  <c r="CY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T28" i="9"/>
  <c r="CY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T27" i="9"/>
  <c r="CY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T26" i="9"/>
  <c r="CY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T32" i="9"/>
  <c r="CY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T31" i="9"/>
  <c r="CY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T29" i="9"/>
  <c r="CY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T30" i="9"/>
  <c r="AL24" i="9"/>
  <c r="CW24" i="9" s="1"/>
  <c r="AI24" i="9"/>
  <c r="CV24" i="9" s="1"/>
  <c r="AF24" i="9"/>
  <c r="CU24" i="9" s="1"/>
  <c r="AC24" i="9"/>
  <c r="CT24" i="9" s="1"/>
  <c r="Z24" i="9"/>
  <c r="CS24" i="9" s="1"/>
  <c r="W24" i="9"/>
  <c r="CR24" i="9" s="1"/>
  <c r="T24" i="9"/>
  <c r="CQ24" i="9" s="1"/>
  <c r="Q24" i="9"/>
  <c r="CP24" i="9" s="1"/>
  <c r="N24" i="9"/>
  <c r="CO24" i="9" s="1"/>
  <c r="K24" i="9"/>
  <c r="CN24" i="9" s="1"/>
  <c r="H24" i="9"/>
  <c r="CM24" i="9" s="1"/>
  <c r="E24" i="9"/>
  <c r="CL24" i="9" s="1"/>
  <c r="CW23" i="9"/>
  <c r="CV23" i="9"/>
  <c r="CU23" i="9"/>
  <c r="CS23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AM22" i="9"/>
  <c r="AZ58" i="9" s="1"/>
  <c r="AJ22" i="9"/>
  <c r="BC58" i="9" s="1"/>
  <c r="AG22" i="9"/>
  <c r="BF58" i="9" s="1"/>
  <c r="AD22" i="9"/>
  <c r="BI58" i="9" s="1"/>
  <c r="AA22" i="9"/>
  <c r="BL58" i="9" s="1"/>
  <c r="X22" i="9"/>
  <c r="BO58" i="9" s="1"/>
  <c r="U22" i="9"/>
  <c r="BR58" i="9" s="1"/>
  <c r="R22" i="9"/>
  <c r="BU58" i="9" s="1"/>
  <c r="O22" i="9"/>
  <c r="BX58" i="9" s="1"/>
  <c r="L22" i="9"/>
  <c r="CA58" i="9" s="1"/>
  <c r="I22" i="9"/>
  <c r="CD58" i="9" s="1"/>
  <c r="F22" i="9"/>
  <c r="CG58" i="9" s="1"/>
  <c r="CH21" i="9"/>
  <c r="CE21" i="9"/>
  <c r="CB21" i="9"/>
  <c r="BY21" i="9"/>
  <c r="BV21" i="9"/>
  <c r="BS21" i="9"/>
  <c r="BP21" i="9"/>
  <c r="BM21" i="9"/>
  <c r="BJ21" i="9"/>
  <c r="BG21" i="9"/>
  <c r="BD21" i="9"/>
  <c r="BA21" i="9"/>
  <c r="CY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T19" i="9"/>
  <c r="CY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T18" i="9"/>
  <c r="CY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T17" i="9"/>
  <c r="CY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T16" i="9"/>
  <c r="CY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T15" i="9"/>
  <c r="CY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T10" i="9"/>
  <c r="CY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T14" i="9"/>
  <c r="CY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T11" i="9"/>
  <c r="CY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T13" i="9"/>
  <c r="CY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T12" i="9"/>
  <c r="AL9" i="9"/>
  <c r="CW9" i="9" s="1"/>
  <c r="AI9" i="9"/>
  <c r="CV9" i="9" s="1"/>
  <c r="AF9" i="9"/>
  <c r="CU8" i="9" s="1"/>
  <c r="AC9" i="9"/>
  <c r="CT9" i="9" s="1"/>
  <c r="Z9" i="9"/>
  <c r="CS9" i="9" s="1"/>
  <c r="W9" i="9"/>
  <c r="CR9" i="9" s="1"/>
  <c r="T9" i="9"/>
  <c r="CQ8" i="9" s="1"/>
  <c r="Q9" i="9"/>
  <c r="CP9" i="9" s="1"/>
  <c r="N9" i="9"/>
  <c r="CO9" i="9" s="1"/>
  <c r="K9" i="9"/>
  <c r="CN9" i="9" s="1"/>
  <c r="H9" i="9"/>
  <c r="CM9" i="9" s="1"/>
  <c r="E9" i="9"/>
  <c r="CL9" i="9" s="1"/>
  <c r="CW8" i="9"/>
  <c r="CV8" i="9"/>
  <c r="CW7" i="9"/>
  <c r="CV7" i="9"/>
  <c r="CU7" i="9"/>
  <c r="CT7" i="9"/>
  <c r="CS7" i="9"/>
  <c r="CR7" i="9"/>
  <c r="CQ7" i="9"/>
  <c r="CP7" i="9"/>
  <c r="CO7" i="9"/>
  <c r="CN7" i="9"/>
  <c r="CM7" i="9"/>
  <c r="CL7" i="9"/>
  <c r="AM7" i="9"/>
  <c r="AZ21" i="9" s="1"/>
  <c r="AJ7" i="9"/>
  <c r="BC21" i="9" s="1"/>
  <c r="AG7" i="9"/>
  <c r="BF21" i="9" s="1"/>
  <c r="AD7" i="9"/>
  <c r="BI21" i="9" s="1"/>
  <c r="AA7" i="9"/>
  <c r="BL21" i="9" s="1"/>
  <c r="X7" i="9"/>
  <c r="BO21" i="9" s="1"/>
  <c r="U7" i="9"/>
  <c r="BR21" i="9" s="1"/>
  <c r="R7" i="9"/>
  <c r="BU21" i="9" s="1"/>
  <c r="O7" i="9"/>
  <c r="BX21" i="9" s="1"/>
  <c r="L7" i="9"/>
  <c r="CA21" i="9" s="1"/>
  <c r="I7" i="9"/>
  <c r="CD21" i="9" s="1"/>
  <c r="F7" i="9"/>
  <c r="CG21" i="9" s="1"/>
  <c r="CR23" i="9" l="1"/>
  <c r="CQ23" i="9"/>
  <c r="CT23" i="9"/>
  <c r="AQ48" i="9"/>
  <c r="AW48" i="9" s="1"/>
  <c r="AR56" i="9"/>
  <c r="CP23" i="9"/>
  <c r="CL23" i="9"/>
  <c r="AQ37" i="9"/>
  <c r="AQ40" i="9"/>
  <c r="AW40" i="9" s="1"/>
  <c r="AR45" i="9"/>
  <c r="AR49" i="9"/>
  <c r="CL8" i="9"/>
  <c r="AR29" i="9"/>
  <c r="AR26" i="9"/>
  <c r="AQ18" i="9"/>
  <c r="AW18" i="9" s="1"/>
  <c r="CM23" i="9"/>
  <c r="AQ14" i="9"/>
  <c r="AW14" i="9" s="1"/>
  <c r="AR34" i="9"/>
  <c r="AR36" i="9"/>
  <c r="AR37" i="9"/>
  <c r="AQ30" i="9"/>
  <c r="AW30" i="9" s="1"/>
  <c r="AR31" i="9"/>
  <c r="CN8" i="9"/>
  <c r="CN23" i="9"/>
  <c r="AQ33" i="9"/>
  <c r="AW33" i="9" s="1"/>
  <c r="AR44" i="9"/>
  <c r="AR53" i="9"/>
  <c r="AQ56" i="9"/>
  <c r="AW56" i="9" s="1"/>
  <c r="AW37" i="9"/>
  <c r="AX37" i="9" s="1"/>
  <c r="CR8" i="9"/>
  <c r="AQ17" i="9"/>
  <c r="AW17" i="9" s="1"/>
  <c r="AQ41" i="9"/>
  <c r="AQ52" i="9"/>
  <c r="AW52" i="9" s="1"/>
  <c r="AR12" i="9"/>
  <c r="AR11" i="9"/>
  <c r="AR14" i="9"/>
  <c r="AQ26" i="9"/>
  <c r="AW26" i="9" s="1"/>
  <c r="AR41" i="9"/>
  <c r="G7" i="9"/>
  <c r="CF21" i="9" s="1"/>
  <c r="Y7" i="9"/>
  <c r="BN21" i="9" s="1"/>
  <c r="AK7" i="9"/>
  <c r="BB21" i="9" s="1"/>
  <c r="CS8" i="9"/>
  <c r="AQ10" i="9"/>
  <c r="AW10" i="9" s="1"/>
  <c r="CO23" i="9"/>
  <c r="AQ49" i="9"/>
  <c r="AW49" i="9" s="1"/>
  <c r="S7" i="9"/>
  <c r="BT21" i="9" s="1"/>
  <c r="AE7" i="9"/>
  <c r="BH21" i="9" s="1"/>
  <c r="AQ13" i="9"/>
  <c r="AW13" i="9" s="1"/>
  <c r="AQ12" i="9"/>
  <c r="AW12" i="9" s="1"/>
  <c r="AR16" i="9"/>
  <c r="AR17" i="9"/>
  <c r="AR30" i="9"/>
  <c r="AQ27" i="9"/>
  <c r="AW27" i="9" s="1"/>
  <c r="AR35" i="9"/>
  <c r="AQ38" i="9"/>
  <c r="AW38" i="9" s="1"/>
  <c r="AR43" i="9"/>
  <c r="AQ46" i="9"/>
  <c r="AW46" i="9" s="1"/>
  <c r="AR51" i="9"/>
  <c r="AR52" i="9"/>
  <c r="AQ54" i="9"/>
  <c r="M7" i="9"/>
  <c r="BZ21" i="9" s="1"/>
  <c r="CO8" i="9"/>
  <c r="CT8" i="9"/>
  <c r="J7" i="9"/>
  <c r="CC21" i="9" s="1"/>
  <c r="P7" i="9"/>
  <c r="BW21" i="9" s="1"/>
  <c r="V7" i="9"/>
  <c r="BQ21" i="9" s="1"/>
  <c r="AB7" i="9"/>
  <c r="BK21" i="9" s="1"/>
  <c r="AH7" i="9"/>
  <c r="BE21" i="9" s="1"/>
  <c r="AN7" i="9"/>
  <c r="AY21" i="9" s="1"/>
  <c r="CP8" i="9"/>
  <c r="AR10" i="9"/>
  <c r="AQ15" i="9"/>
  <c r="AW15" i="9" s="1"/>
  <c r="AR18" i="9"/>
  <c r="AQ29" i="9"/>
  <c r="AW29" i="9" s="1"/>
  <c r="AR25" i="9"/>
  <c r="AR33" i="9"/>
  <c r="AQ44" i="9"/>
  <c r="AW44" i="9" s="1"/>
  <c r="AQ45" i="9"/>
  <c r="AW45" i="9" s="1"/>
  <c r="AX45" i="9" s="1"/>
  <c r="AQ53" i="9"/>
  <c r="AW53" i="9" s="1"/>
  <c r="AR32" i="9"/>
  <c r="AR27" i="9"/>
  <c r="AR28" i="9"/>
  <c r="AQ34" i="9"/>
  <c r="AW34" i="9" s="1"/>
  <c r="AR38" i="9"/>
  <c r="AR40" i="9"/>
  <c r="AQ42" i="9"/>
  <c r="AW42" i="9" s="1"/>
  <c r="AR47" i="9"/>
  <c r="AR48" i="9"/>
  <c r="AQ50" i="9"/>
  <c r="AW50" i="9" s="1"/>
  <c r="AR55" i="9"/>
  <c r="CQ9" i="9"/>
  <c r="AR13" i="9"/>
  <c r="AR15" i="9"/>
  <c r="AR19" i="9"/>
  <c r="AQ19" i="9"/>
  <c r="CU9" i="9"/>
  <c r="AQ11" i="9"/>
  <c r="AQ16" i="9"/>
  <c r="CM8" i="9"/>
  <c r="G22" i="9"/>
  <c r="CF58" i="9" s="1"/>
  <c r="M22" i="9"/>
  <c r="BZ58" i="9" s="1"/>
  <c r="S22" i="9"/>
  <c r="BT58" i="9" s="1"/>
  <c r="Y22" i="9"/>
  <c r="BN58" i="9" s="1"/>
  <c r="AE22" i="9"/>
  <c r="BH58" i="9" s="1"/>
  <c r="AK22" i="9"/>
  <c r="BB58" i="9" s="1"/>
  <c r="AQ32" i="9"/>
  <c r="AQ25" i="9"/>
  <c r="AQ36" i="9"/>
  <c r="AW41" i="9"/>
  <c r="AQ31" i="9"/>
  <c r="AQ28" i="9"/>
  <c r="AQ35" i="9"/>
  <c r="AW54" i="9"/>
  <c r="J22" i="9"/>
  <c r="CC58" i="9" s="1"/>
  <c r="P22" i="9"/>
  <c r="BW58" i="9" s="1"/>
  <c r="V22" i="9"/>
  <c r="BQ58" i="9" s="1"/>
  <c r="AB22" i="9"/>
  <c r="BK58" i="9" s="1"/>
  <c r="AH22" i="9"/>
  <c r="BE58" i="9" s="1"/>
  <c r="AN22" i="9"/>
  <c r="AY58" i="9" s="1"/>
  <c r="AR39" i="9"/>
  <c r="AQ39" i="9"/>
  <c r="AR42" i="9"/>
  <c r="AR46" i="9"/>
  <c r="AR50" i="9"/>
  <c r="AR54" i="9"/>
  <c r="AQ43" i="9"/>
  <c r="AQ47" i="9"/>
  <c r="AQ51" i="9"/>
  <c r="AQ55" i="9"/>
  <c r="AX56" i="9" l="1"/>
  <c r="CZ19" i="9"/>
  <c r="DA19" i="9" s="1"/>
  <c r="DB19" i="9" s="1"/>
  <c r="DC19" i="9" s="1"/>
  <c r="DD19" i="9" s="1"/>
  <c r="DE19" i="9" s="1"/>
  <c r="DF19" i="9" s="1"/>
  <c r="DG19" i="9" s="1"/>
  <c r="DH19" i="9" s="1"/>
  <c r="DI19" i="9" s="1"/>
  <c r="DJ19" i="9" s="1"/>
  <c r="DK19" i="9" s="1"/>
  <c r="AX14" i="9"/>
  <c r="AX48" i="9"/>
  <c r="AX30" i="9"/>
  <c r="AX33" i="9"/>
  <c r="AX12" i="9"/>
  <c r="AX34" i="9"/>
  <c r="AX38" i="9"/>
  <c r="CZ33" i="9"/>
  <c r="DA33" i="9" s="1"/>
  <c r="DB33" i="9" s="1"/>
  <c r="DC33" i="9" s="1"/>
  <c r="DD33" i="9" s="1"/>
  <c r="DE33" i="9" s="1"/>
  <c r="DF33" i="9" s="1"/>
  <c r="DG33" i="9" s="1"/>
  <c r="DH33" i="9" s="1"/>
  <c r="DI33" i="9" s="1"/>
  <c r="DJ33" i="9" s="1"/>
  <c r="DK33" i="9" s="1"/>
  <c r="AX54" i="9"/>
  <c r="CZ56" i="9"/>
  <c r="DA56" i="9" s="1"/>
  <c r="DB56" i="9" s="1"/>
  <c r="DC56" i="9" s="1"/>
  <c r="DD56" i="9" s="1"/>
  <c r="DE56" i="9" s="1"/>
  <c r="DF56" i="9" s="1"/>
  <c r="DG56" i="9" s="1"/>
  <c r="DH56" i="9" s="1"/>
  <c r="DI56" i="9" s="1"/>
  <c r="DJ56" i="9" s="1"/>
  <c r="DK56" i="9" s="1"/>
  <c r="CZ47" i="9"/>
  <c r="DA47" i="9" s="1"/>
  <c r="DB47" i="9" s="1"/>
  <c r="DC47" i="9" s="1"/>
  <c r="DD47" i="9" s="1"/>
  <c r="DE47" i="9" s="1"/>
  <c r="DF47" i="9" s="1"/>
  <c r="DG47" i="9" s="1"/>
  <c r="DH47" i="9" s="1"/>
  <c r="DI47" i="9" s="1"/>
  <c r="DJ47" i="9" s="1"/>
  <c r="DK47" i="9" s="1"/>
  <c r="CZ54" i="9"/>
  <c r="DA54" i="9" s="1"/>
  <c r="DB54" i="9" s="1"/>
  <c r="DC54" i="9" s="1"/>
  <c r="DD54" i="9" s="1"/>
  <c r="DE54" i="9" s="1"/>
  <c r="DF54" i="9" s="1"/>
  <c r="DG54" i="9" s="1"/>
  <c r="DH54" i="9" s="1"/>
  <c r="DI54" i="9" s="1"/>
  <c r="DJ54" i="9" s="1"/>
  <c r="DK54" i="9" s="1"/>
  <c r="CZ46" i="9"/>
  <c r="DA46" i="9" s="1"/>
  <c r="DB46" i="9" s="1"/>
  <c r="DC46" i="9" s="1"/>
  <c r="DD46" i="9" s="1"/>
  <c r="DE46" i="9" s="1"/>
  <c r="DF46" i="9" s="1"/>
  <c r="DG46" i="9" s="1"/>
  <c r="DH46" i="9" s="1"/>
  <c r="DI46" i="9" s="1"/>
  <c r="DJ46" i="9" s="1"/>
  <c r="DK46" i="9" s="1"/>
  <c r="CZ34" i="9"/>
  <c r="DA34" i="9" s="1"/>
  <c r="DB34" i="9" s="1"/>
  <c r="DC34" i="9" s="1"/>
  <c r="DD34" i="9" s="1"/>
  <c r="DE34" i="9" s="1"/>
  <c r="DF34" i="9" s="1"/>
  <c r="DG34" i="9" s="1"/>
  <c r="DH34" i="9" s="1"/>
  <c r="DI34" i="9" s="1"/>
  <c r="DJ34" i="9" s="1"/>
  <c r="DK34" i="9" s="1"/>
  <c r="CZ38" i="9"/>
  <c r="DA38" i="9" s="1"/>
  <c r="DB38" i="9" s="1"/>
  <c r="DC38" i="9" s="1"/>
  <c r="DD38" i="9" s="1"/>
  <c r="DE38" i="9" s="1"/>
  <c r="DF38" i="9" s="1"/>
  <c r="DG38" i="9" s="1"/>
  <c r="DH38" i="9" s="1"/>
  <c r="DI38" i="9" s="1"/>
  <c r="DJ38" i="9" s="1"/>
  <c r="DK38" i="9" s="1"/>
  <c r="CZ32" i="9"/>
  <c r="DA32" i="9" s="1"/>
  <c r="DB32" i="9" s="1"/>
  <c r="DC32" i="9" s="1"/>
  <c r="DD32" i="9" s="1"/>
  <c r="DE32" i="9" s="1"/>
  <c r="DF32" i="9" s="1"/>
  <c r="DG32" i="9" s="1"/>
  <c r="DH32" i="9" s="1"/>
  <c r="DI32" i="9" s="1"/>
  <c r="DJ32" i="9" s="1"/>
  <c r="DK32" i="9" s="1"/>
  <c r="CZ29" i="9"/>
  <c r="DA29" i="9" s="1"/>
  <c r="DB29" i="9" s="1"/>
  <c r="DC29" i="9" s="1"/>
  <c r="DD29" i="9" s="1"/>
  <c r="DE29" i="9" s="1"/>
  <c r="DF29" i="9" s="1"/>
  <c r="DG29" i="9" s="1"/>
  <c r="DH29" i="9" s="1"/>
  <c r="DI29" i="9" s="1"/>
  <c r="DJ29" i="9" s="1"/>
  <c r="DK29" i="9" s="1"/>
  <c r="CZ27" i="9"/>
  <c r="DA27" i="9" s="1"/>
  <c r="DB27" i="9" s="1"/>
  <c r="DC27" i="9" s="1"/>
  <c r="DD27" i="9" s="1"/>
  <c r="DE27" i="9" s="1"/>
  <c r="DF27" i="9" s="1"/>
  <c r="DG27" i="9" s="1"/>
  <c r="DH27" i="9" s="1"/>
  <c r="DI27" i="9" s="1"/>
  <c r="DJ27" i="9" s="1"/>
  <c r="DK27" i="9" s="1"/>
  <c r="CZ31" i="9"/>
  <c r="DA31" i="9" s="1"/>
  <c r="DB31" i="9" s="1"/>
  <c r="DC31" i="9" s="1"/>
  <c r="DD31" i="9" s="1"/>
  <c r="DE31" i="9" s="1"/>
  <c r="DF31" i="9" s="1"/>
  <c r="DG31" i="9" s="1"/>
  <c r="DH31" i="9" s="1"/>
  <c r="DI31" i="9" s="1"/>
  <c r="DJ31" i="9" s="1"/>
  <c r="DK31" i="9" s="1"/>
  <c r="CZ55" i="9"/>
  <c r="DA55" i="9" s="1"/>
  <c r="DB55" i="9" s="1"/>
  <c r="DC55" i="9" s="1"/>
  <c r="DD55" i="9" s="1"/>
  <c r="DE55" i="9" s="1"/>
  <c r="DF55" i="9" s="1"/>
  <c r="DG55" i="9" s="1"/>
  <c r="DH55" i="9" s="1"/>
  <c r="DI55" i="9" s="1"/>
  <c r="DJ55" i="9" s="1"/>
  <c r="DK55" i="9" s="1"/>
  <c r="CZ45" i="9"/>
  <c r="DA45" i="9" s="1"/>
  <c r="DB45" i="9" s="1"/>
  <c r="DC45" i="9" s="1"/>
  <c r="DD45" i="9" s="1"/>
  <c r="DE45" i="9" s="1"/>
  <c r="DF45" i="9" s="1"/>
  <c r="DG45" i="9" s="1"/>
  <c r="DH45" i="9" s="1"/>
  <c r="DI45" i="9" s="1"/>
  <c r="DJ45" i="9" s="1"/>
  <c r="DK45" i="9" s="1"/>
  <c r="CZ40" i="9"/>
  <c r="DA40" i="9" s="1"/>
  <c r="DB40" i="9" s="1"/>
  <c r="DC40" i="9" s="1"/>
  <c r="DD40" i="9" s="1"/>
  <c r="DE40" i="9" s="1"/>
  <c r="DF40" i="9" s="1"/>
  <c r="DG40" i="9" s="1"/>
  <c r="DH40" i="9" s="1"/>
  <c r="DI40" i="9" s="1"/>
  <c r="DJ40" i="9" s="1"/>
  <c r="DK40" i="9" s="1"/>
  <c r="CZ43" i="9"/>
  <c r="DA43" i="9" s="1"/>
  <c r="DB43" i="9" s="1"/>
  <c r="DC43" i="9" s="1"/>
  <c r="DD43" i="9" s="1"/>
  <c r="DE43" i="9" s="1"/>
  <c r="DF43" i="9" s="1"/>
  <c r="DG43" i="9" s="1"/>
  <c r="DH43" i="9" s="1"/>
  <c r="DI43" i="9" s="1"/>
  <c r="DJ43" i="9" s="1"/>
  <c r="DK43" i="9" s="1"/>
  <c r="CZ37" i="9"/>
  <c r="DA37" i="9" s="1"/>
  <c r="DB37" i="9" s="1"/>
  <c r="DC37" i="9" s="1"/>
  <c r="DD37" i="9" s="1"/>
  <c r="DE37" i="9" s="1"/>
  <c r="DF37" i="9" s="1"/>
  <c r="DG37" i="9" s="1"/>
  <c r="DH37" i="9" s="1"/>
  <c r="DI37" i="9" s="1"/>
  <c r="DJ37" i="9" s="1"/>
  <c r="DK37" i="9" s="1"/>
  <c r="CZ25" i="9"/>
  <c r="DA25" i="9" s="1"/>
  <c r="DB25" i="9" s="1"/>
  <c r="DC25" i="9" s="1"/>
  <c r="DD25" i="9" s="1"/>
  <c r="DE25" i="9" s="1"/>
  <c r="DF25" i="9" s="1"/>
  <c r="DG25" i="9" s="1"/>
  <c r="DH25" i="9" s="1"/>
  <c r="DI25" i="9" s="1"/>
  <c r="DJ25" i="9" s="1"/>
  <c r="DK25" i="9" s="1"/>
  <c r="AX52" i="9"/>
  <c r="CZ50" i="9"/>
  <c r="DA50" i="9" s="1"/>
  <c r="DB50" i="9" s="1"/>
  <c r="DC50" i="9" s="1"/>
  <c r="DD50" i="9" s="1"/>
  <c r="DE50" i="9" s="1"/>
  <c r="DF50" i="9" s="1"/>
  <c r="DG50" i="9" s="1"/>
  <c r="DH50" i="9" s="1"/>
  <c r="DI50" i="9" s="1"/>
  <c r="DJ50" i="9" s="1"/>
  <c r="DK50" i="9" s="1"/>
  <c r="CZ39" i="9"/>
  <c r="DA39" i="9" s="1"/>
  <c r="DB39" i="9" s="1"/>
  <c r="DC39" i="9" s="1"/>
  <c r="DD39" i="9" s="1"/>
  <c r="DE39" i="9" s="1"/>
  <c r="DF39" i="9" s="1"/>
  <c r="DG39" i="9" s="1"/>
  <c r="DH39" i="9" s="1"/>
  <c r="DI39" i="9" s="1"/>
  <c r="DJ39" i="9" s="1"/>
  <c r="DK39" i="9" s="1"/>
  <c r="CZ48" i="9"/>
  <c r="DA48" i="9" s="1"/>
  <c r="DB48" i="9" s="1"/>
  <c r="DC48" i="9" s="1"/>
  <c r="DD48" i="9" s="1"/>
  <c r="DE48" i="9" s="1"/>
  <c r="DF48" i="9" s="1"/>
  <c r="DG48" i="9" s="1"/>
  <c r="DH48" i="9" s="1"/>
  <c r="DI48" i="9" s="1"/>
  <c r="DJ48" i="9" s="1"/>
  <c r="DK48" i="9" s="1"/>
  <c r="CZ49" i="9"/>
  <c r="DA49" i="9" s="1"/>
  <c r="DB49" i="9" s="1"/>
  <c r="DC49" i="9" s="1"/>
  <c r="DD49" i="9" s="1"/>
  <c r="DE49" i="9" s="1"/>
  <c r="DF49" i="9" s="1"/>
  <c r="DG49" i="9" s="1"/>
  <c r="DH49" i="9" s="1"/>
  <c r="DI49" i="9" s="1"/>
  <c r="DJ49" i="9" s="1"/>
  <c r="DK49" i="9" s="1"/>
  <c r="CZ44" i="9"/>
  <c r="DA44" i="9" s="1"/>
  <c r="DB44" i="9" s="1"/>
  <c r="DC44" i="9" s="1"/>
  <c r="DD44" i="9" s="1"/>
  <c r="DE44" i="9" s="1"/>
  <c r="DF44" i="9" s="1"/>
  <c r="DG44" i="9" s="1"/>
  <c r="DH44" i="9" s="1"/>
  <c r="DI44" i="9" s="1"/>
  <c r="DJ44" i="9" s="1"/>
  <c r="DK44" i="9" s="1"/>
  <c r="CZ30" i="9"/>
  <c r="DA30" i="9" s="1"/>
  <c r="DB30" i="9" s="1"/>
  <c r="DC30" i="9" s="1"/>
  <c r="DD30" i="9" s="1"/>
  <c r="DE30" i="9" s="1"/>
  <c r="DF30" i="9" s="1"/>
  <c r="DG30" i="9" s="1"/>
  <c r="DH30" i="9" s="1"/>
  <c r="DI30" i="9" s="1"/>
  <c r="DJ30" i="9" s="1"/>
  <c r="DK30" i="9" s="1"/>
  <c r="CZ53" i="9"/>
  <c r="DA53" i="9" s="1"/>
  <c r="DB53" i="9" s="1"/>
  <c r="DC53" i="9" s="1"/>
  <c r="DD53" i="9" s="1"/>
  <c r="DE53" i="9" s="1"/>
  <c r="DF53" i="9" s="1"/>
  <c r="DG53" i="9" s="1"/>
  <c r="DH53" i="9" s="1"/>
  <c r="DI53" i="9" s="1"/>
  <c r="DJ53" i="9" s="1"/>
  <c r="DK53" i="9" s="1"/>
  <c r="CZ42" i="9"/>
  <c r="DA42" i="9" s="1"/>
  <c r="DB42" i="9" s="1"/>
  <c r="DC42" i="9" s="1"/>
  <c r="DD42" i="9" s="1"/>
  <c r="DE42" i="9" s="1"/>
  <c r="DF42" i="9" s="1"/>
  <c r="DG42" i="9" s="1"/>
  <c r="DH42" i="9" s="1"/>
  <c r="DI42" i="9" s="1"/>
  <c r="DJ42" i="9" s="1"/>
  <c r="DK42" i="9" s="1"/>
  <c r="CZ51" i="9"/>
  <c r="DA51" i="9" s="1"/>
  <c r="DB51" i="9" s="1"/>
  <c r="DC51" i="9" s="1"/>
  <c r="DD51" i="9" s="1"/>
  <c r="DE51" i="9" s="1"/>
  <c r="DF51" i="9" s="1"/>
  <c r="DG51" i="9" s="1"/>
  <c r="DH51" i="9" s="1"/>
  <c r="DI51" i="9" s="1"/>
  <c r="DJ51" i="9" s="1"/>
  <c r="DK51" i="9" s="1"/>
  <c r="CZ41" i="9"/>
  <c r="DA41" i="9" s="1"/>
  <c r="DB41" i="9" s="1"/>
  <c r="DC41" i="9" s="1"/>
  <c r="DD41" i="9" s="1"/>
  <c r="DE41" i="9" s="1"/>
  <c r="DF41" i="9" s="1"/>
  <c r="DG41" i="9" s="1"/>
  <c r="DH41" i="9" s="1"/>
  <c r="DI41" i="9" s="1"/>
  <c r="DJ41" i="9" s="1"/>
  <c r="DK41" i="9" s="1"/>
  <c r="CZ52" i="9"/>
  <c r="DA52" i="9" s="1"/>
  <c r="DB52" i="9" s="1"/>
  <c r="DC52" i="9" s="1"/>
  <c r="DD52" i="9" s="1"/>
  <c r="DE52" i="9" s="1"/>
  <c r="DF52" i="9" s="1"/>
  <c r="DG52" i="9" s="1"/>
  <c r="DH52" i="9" s="1"/>
  <c r="DI52" i="9" s="1"/>
  <c r="DJ52" i="9" s="1"/>
  <c r="DK52" i="9" s="1"/>
  <c r="CZ28" i="9"/>
  <c r="DA28" i="9" s="1"/>
  <c r="DB28" i="9" s="1"/>
  <c r="DC28" i="9" s="1"/>
  <c r="DD28" i="9" s="1"/>
  <c r="DE28" i="9" s="1"/>
  <c r="DF28" i="9" s="1"/>
  <c r="DG28" i="9" s="1"/>
  <c r="DH28" i="9" s="1"/>
  <c r="DI28" i="9" s="1"/>
  <c r="DJ28" i="9" s="1"/>
  <c r="DK28" i="9" s="1"/>
  <c r="CZ26" i="9"/>
  <c r="DA26" i="9" s="1"/>
  <c r="DB26" i="9" s="1"/>
  <c r="DC26" i="9" s="1"/>
  <c r="DD26" i="9" s="1"/>
  <c r="DE26" i="9" s="1"/>
  <c r="DF26" i="9" s="1"/>
  <c r="DG26" i="9" s="1"/>
  <c r="DH26" i="9" s="1"/>
  <c r="DI26" i="9" s="1"/>
  <c r="DJ26" i="9" s="1"/>
  <c r="DK26" i="9" s="1"/>
  <c r="CZ35" i="9"/>
  <c r="DA35" i="9" s="1"/>
  <c r="DB35" i="9" s="1"/>
  <c r="DC35" i="9" s="1"/>
  <c r="DD35" i="9" s="1"/>
  <c r="DE35" i="9" s="1"/>
  <c r="DF35" i="9" s="1"/>
  <c r="DG35" i="9" s="1"/>
  <c r="DH35" i="9" s="1"/>
  <c r="DI35" i="9" s="1"/>
  <c r="DJ35" i="9" s="1"/>
  <c r="DK35" i="9" s="1"/>
  <c r="CZ36" i="9"/>
  <c r="DA36" i="9" s="1"/>
  <c r="DB36" i="9" s="1"/>
  <c r="DC36" i="9" s="1"/>
  <c r="DD36" i="9" s="1"/>
  <c r="DE36" i="9" s="1"/>
  <c r="DF36" i="9" s="1"/>
  <c r="DG36" i="9" s="1"/>
  <c r="DH36" i="9" s="1"/>
  <c r="DI36" i="9" s="1"/>
  <c r="DJ36" i="9" s="1"/>
  <c r="DK36" i="9" s="1"/>
  <c r="AX26" i="9"/>
  <c r="AX10" i="9"/>
  <c r="AX17" i="9"/>
  <c r="AX29" i="9"/>
  <c r="AX18" i="9"/>
  <c r="AX42" i="9"/>
  <c r="AX53" i="9"/>
  <c r="AX49" i="9"/>
  <c r="AX44" i="9"/>
  <c r="AX27" i="9"/>
  <c r="AX13" i="9"/>
  <c r="AX41" i="9"/>
  <c r="AX50" i="9"/>
  <c r="AX46" i="9"/>
  <c r="AX40" i="9"/>
  <c r="AX15" i="9"/>
  <c r="AW47" i="9"/>
  <c r="AX47" i="9" s="1"/>
  <c r="AW25" i="9"/>
  <c r="AX25" i="9" s="1"/>
  <c r="CZ17" i="9"/>
  <c r="DA17" i="9" s="1"/>
  <c r="DB17" i="9" s="1"/>
  <c r="DC17" i="9" s="1"/>
  <c r="DD17" i="9" s="1"/>
  <c r="DE17" i="9" s="1"/>
  <c r="DF17" i="9" s="1"/>
  <c r="DG17" i="9" s="1"/>
  <c r="DH17" i="9" s="1"/>
  <c r="DI17" i="9" s="1"/>
  <c r="DJ17" i="9" s="1"/>
  <c r="DK17" i="9" s="1"/>
  <c r="CZ15" i="9"/>
  <c r="DA15" i="9" s="1"/>
  <c r="DB15" i="9" s="1"/>
  <c r="DC15" i="9" s="1"/>
  <c r="DD15" i="9" s="1"/>
  <c r="DE15" i="9" s="1"/>
  <c r="DF15" i="9" s="1"/>
  <c r="DG15" i="9" s="1"/>
  <c r="DH15" i="9" s="1"/>
  <c r="DI15" i="9" s="1"/>
  <c r="DJ15" i="9" s="1"/>
  <c r="DK15" i="9" s="1"/>
  <c r="CZ13" i="9"/>
  <c r="DA13" i="9" s="1"/>
  <c r="DB13" i="9" s="1"/>
  <c r="DC13" i="9" s="1"/>
  <c r="DD13" i="9" s="1"/>
  <c r="DE13" i="9" s="1"/>
  <c r="DF13" i="9" s="1"/>
  <c r="DG13" i="9" s="1"/>
  <c r="DH13" i="9" s="1"/>
  <c r="DI13" i="9" s="1"/>
  <c r="DJ13" i="9" s="1"/>
  <c r="DK13" i="9" s="1"/>
  <c r="AW43" i="9"/>
  <c r="AX43" i="9" s="1"/>
  <c r="AW35" i="9"/>
  <c r="AX35" i="9" s="1"/>
  <c r="AW16" i="9"/>
  <c r="AX16" i="9" s="1"/>
  <c r="CZ10" i="9"/>
  <c r="DA10" i="9" s="1"/>
  <c r="DB10" i="9" s="1"/>
  <c r="DC10" i="9" s="1"/>
  <c r="DD10" i="9" s="1"/>
  <c r="DE10" i="9" s="1"/>
  <c r="DF10" i="9" s="1"/>
  <c r="DG10" i="9" s="1"/>
  <c r="DH10" i="9" s="1"/>
  <c r="DI10" i="9" s="1"/>
  <c r="DJ10" i="9" s="1"/>
  <c r="DK10" i="9" s="1"/>
  <c r="CZ11" i="9"/>
  <c r="DA11" i="9" s="1"/>
  <c r="DB11" i="9" s="1"/>
  <c r="DC11" i="9" s="1"/>
  <c r="DD11" i="9" s="1"/>
  <c r="DE11" i="9" s="1"/>
  <c r="DF11" i="9" s="1"/>
  <c r="DG11" i="9" s="1"/>
  <c r="DH11" i="9" s="1"/>
  <c r="DI11" i="9" s="1"/>
  <c r="DJ11" i="9" s="1"/>
  <c r="DK11" i="9" s="1"/>
  <c r="AW55" i="9"/>
  <c r="AX55" i="9" s="1"/>
  <c r="AW28" i="9"/>
  <c r="AX28" i="9" s="1"/>
  <c r="AW36" i="9"/>
  <c r="AX36" i="9" s="1"/>
  <c r="AW32" i="9"/>
  <c r="AX32" i="9" s="1"/>
  <c r="AW11" i="9"/>
  <c r="AX11" i="9" s="1"/>
  <c r="AW19" i="9"/>
  <c r="AX19" i="9" s="1"/>
  <c r="CZ14" i="9"/>
  <c r="DA14" i="9" s="1"/>
  <c r="DB14" i="9" s="1"/>
  <c r="DC14" i="9" s="1"/>
  <c r="DD14" i="9" s="1"/>
  <c r="DE14" i="9" s="1"/>
  <c r="DF14" i="9" s="1"/>
  <c r="DG14" i="9" s="1"/>
  <c r="DH14" i="9" s="1"/>
  <c r="DI14" i="9" s="1"/>
  <c r="DJ14" i="9" s="1"/>
  <c r="DK14" i="9" s="1"/>
  <c r="CZ16" i="9"/>
  <c r="DA16" i="9" s="1"/>
  <c r="DB16" i="9" s="1"/>
  <c r="DC16" i="9" s="1"/>
  <c r="DD16" i="9" s="1"/>
  <c r="DE16" i="9" s="1"/>
  <c r="DF16" i="9" s="1"/>
  <c r="DG16" i="9" s="1"/>
  <c r="DH16" i="9" s="1"/>
  <c r="DI16" i="9" s="1"/>
  <c r="DJ16" i="9" s="1"/>
  <c r="DK16" i="9" s="1"/>
  <c r="AW51" i="9"/>
  <c r="AX51" i="9" s="1"/>
  <c r="AW39" i="9"/>
  <c r="AX39" i="9" s="1"/>
  <c r="AW31" i="9"/>
  <c r="AX31" i="9" s="1"/>
  <c r="CZ18" i="9"/>
  <c r="DA18" i="9" s="1"/>
  <c r="DB18" i="9" s="1"/>
  <c r="DC18" i="9" s="1"/>
  <c r="DD18" i="9" s="1"/>
  <c r="DE18" i="9" s="1"/>
  <c r="DF18" i="9" s="1"/>
  <c r="DG18" i="9" s="1"/>
  <c r="DH18" i="9" s="1"/>
  <c r="DI18" i="9" s="1"/>
  <c r="DJ18" i="9" s="1"/>
  <c r="DK18" i="9" s="1"/>
  <c r="CZ12" i="9"/>
  <c r="DA12" i="9" s="1"/>
  <c r="DB12" i="9" s="1"/>
  <c r="DC12" i="9" s="1"/>
  <c r="DD12" i="9" s="1"/>
  <c r="DE12" i="9" s="1"/>
  <c r="DF12" i="9" s="1"/>
  <c r="DG12" i="9" s="1"/>
  <c r="DH12" i="9" s="1"/>
  <c r="DI12" i="9" s="1"/>
  <c r="DJ12" i="9" s="1"/>
  <c r="DK12" i="9" s="1"/>
  <c r="AS55" i="9" l="1"/>
  <c r="AS35" i="9"/>
  <c r="AS11" i="9"/>
  <c r="AS14" i="9"/>
  <c r="AS12" i="9"/>
  <c r="AS17" i="9"/>
  <c r="AS13" i="9"/>
  <c r="AS15" i="9"/>
  <c r="AS10" i="9"/>
  <c r="AS18" i="9"/>
  <c r="AS32" i="9"/>
  <c r="AS43" i="9"/>
  <c r="AS25" i="9"/>
  <c r="AS39" i="9"/>
  <c r="AS36" i="9"/>
  <c r="AS19" i="9"/>
  <c r="AS28" i="9"/>
  <c r="AS16" i="9"/>
  <c r="AS31" i="9"/>
  <c r="AS26" i="9"/>
  <c r="AS44" i="9"/>
  <c r="AS30" i="9"/>
  <c r="AS53" i="9"/>
  <c r="AS37" i="9"/>
  <c r="AS48" i="9"/>
  <c r="AS47" i="9"/>
  <c r="AS56" i="9"/>
  <c r="AS50" i="9"/>
  <c r="AS33" i="9"/>
  <c r="AS27" i="9"/>
  <c r="AS29" i="9"/>
  <c r="AS42" i="9"/>
  <c r="AS41" i="9"/>
  <c r="AS54" i="9"/>
  <c r="AS51" i="9"/>
  <c r="AS45" i="9"/>
  <c r="AS38" i="9"/>
  <c r="AS34" i="9"/>
  <c r="AS40" i="9"/>
  <c r="AS46" i="9"/>
  <c r="AS49" i="9"/>
  <c r="AS52" i="9"/>
</calcChain>
</file>

<file path=xl/sharedStrings.xml><?xml version="1.0" encoding="utf-8"?>
<sst xmlns="http://schemas.openxmlformats.org/spreadsheetml/2006/main" count="1280" uniqueCount="147">
  <si>
    <t>Инлайн Воронеж 2014</t>
  </si>
  <si>
    <t>Судейская бригада</t>
  </si>
  <si>
    <t>Горбатов</t>
  </si>
  <si>
    <t>Международные соревнования</t>
  </si>
  <si>
    <t>WSSA</t>
  </si>
  <si>
    <t>ФРС</t>
  </si>
  <si>
    <t>Милёхин</t>
  </si>
  <si>
    <t>Предварительный уровень</t>
  </si>
  <si>
    <t>Δ</t>
  </si>
  <si>
    <t>Потапов</t>
  </si>
  <si>
    <t>Действующая система</t>
  </si>
  <si>
    <t>ID</t>
  </si>
  <si>
    <t>Имя</t>
  </si>
  <si>
    <t>Город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</si>
  <si>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</si>
  <si>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</si>
  <si>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</si>
  <si>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</si>
  <si>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</si>
  <si>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</si>
  <si>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</si>
  <si>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</si>
  <si>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</si>
  <si>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</si>
  <si>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Tech</t>
  </si>
  <si>
    <t>Style</t>
  </si>
  <si>
    <t>Total</t>
  </si>
  <si>
    <t>Ключникова Дарья</t>
  </si>
  <si>
    <t>Москва</t>
  </si>
  <si>
    <t/>
  </si>
  <si>
    <t>Смирнова Анна</t>
  </si>
  <si>
    <t>Королёва Кристина</t>
  </si>
  <si>
    <t>Жукова Марина</t>
  </si>
  <si>
    <t>Сидорина Дарья</t>
  </si>
  <si>
    <t>Баматтер-Родригес Ольга</t>
  </si>
  <si>
    <t>Богданова Софья</t>
  </si>
  <si>
    <t>Бударина Мария</t>
  </si>
  <si>
    <t>Саратов</t>
  </si>
  <si>
    <t>Давыдова Алина</t>
  </si>
  <si>
    <t>Макарова Ольга</t>
  </si>
  <si>
    <t>Курчатов</t>
  </si>
  <si>
    <t>Спиридонова Татьяна</t>
  </si>
  <si>
    <t>Самара</t>
  </si>
  <si>
    <t>Харченко Алла</t>
  </si>
  <si>
    <t>Суслов Александр</t>
  </si>
  <si>
    <t>Воронеж</t>
  </si>
  <si>
    <t>Урусов Михаил</t>
  </si>
  <si>
    <t>Пузанов Артём</t>
  </si>
  <si>
    <t>Белгород</t>
  </si>
  <si>
    <t>Кожановский Юрий</t>
  </si>
  <si>
    <t>Шеварутин Дмитрий</t>
  </si>
  <si>
    <t>Цоколов Алексей</t>
  </si>
  <si>
    <t>Ворновицкий Даниил</t>
  </si>
  <si>
    <t>Скурихин Вячеслав</t>
  </si>
  <si>
    <t>Лазарев Михаил</t>
  </si>
  <si>
    <t>Хронометр</t>
  </si>
  <si>
    <t>Российские соревнования, Этап Кубка ФРС</t>
  </si>
  <si>
    <t>Дорожка 1</t>
  </si>
  <si>
    <t>Алексеев</t>
  </si>
  <si>
    <t>Дорожка 2</t>
  </si>
  <si>
    <t>N</t>
  </si>
  <si>
    <t>Ранк</t>
  </si>
  <si>
    <t>Т1</t>
  </si>
  <si>
    <t>Pen.</t>
  </si>
  <si>
    <t>ТТ1</t>
  </si>
  <si>
    <t>Т2</t>
  </si>
  <si>
    <t>ТТ2</t>
  </si>
  <si>
    <t>Best</t>
  </si>
  <si>
    <t>Worst</t>
  </si>
  <si>
    <t>Rank</t>
  </si>
  <si>
    <t>Кузнецов Владимир</t>
  </si>
  <si>
    <t>Широбоков Денис</t>
  </si>
  <si>
    <t>Гусев Николай</t>
  </si>
  <si>
    <t>11511new251</t>
  </si>
  <si>
    <t>Демидов Александр</t>
  </si>
  <si>
    <t>Элькин Алексей</t>
  </si>
  <si>
    <t>Ярославль</t>
  </si>
  <si>
    <t>Для 4 квалифицировавшихся спортсменов</t>
  </si>
  <si>
    <t>Полуфиналы</t>
  </si>
  <si>
    <t>Гейт</t>
  </si>
  <si>
    <t>Цвет</t>
  </si>
  <si>
    <t>Финалы</t>
  </si>
  <si>
    <t>SF1</t>
  </si>
  <si>
    <t>T1</t>
  </si>
  <si>
    <t>T.T1</t>
  </si>
  <si>
    <t>T2</t>
  </si>
  <si>
    <t>T.T2</t>
  </si>
  <si>
    <t>T3</t>
  </si>
  <si>
    <t>T.T3</t>
  </si>
  <si>
    <t>Счёт</t>
  </si>
  <si>
    <t>Final</t>
  </si>
  <si>
    <t>SF1#1</t>
  </si>
  <si>
    <t>SF2</t>
  </si>
  <si>
    <t>SF2#1</t>
  </si>
  <si>
    <t>Consolation Final</t>
  </si>
  <si>
    <t>SF1#2</t>
  </si>
  <si>
    <t>SF2#2</t>
  </si>
  <si>
    <t>Малый финал</t>
  </si>
  <si>
    <t xml:space="preserve">Итоговое распределение мест </t>
  </si>
  <si>
    <t>Место</t>
  </si>
  <si>
    <t>Финал</t>
  </si>
  <si>
    <t>Qtime</t>
  </si>
  <si>
    <t>Лысенко Кристина</t>
  </si>
  <si>
    <t>Пашкова Валентина</t>
  </si>
  <si>
    <t>Фокина Ольга</t>
  </si>
  <si>
    <t>Савина Татьяна</t>
  </si>
  <si>
    <t>DNS</t>
  </si>
  <si>
    <t>FRS</t>
  </si>
  <si>
    <t>Список участников</t>
  </si>
  <si>
    <t>Демидов Владимир</t>
  </si>
  <si>
    <t>11511new227</t>
  </si>
  <si>
    <t>Меликов Александр</t>
  </si>
  <si>
    <t>11511new246</t>
  </si>
  <si>
    <t>Пахалуев Никита</t>
  </si>
  <si>
    <t>Шуршина Диана</t>
  </si>
  <si>
    <t>Для 6 - 10 участников</t>
  </si>
  <si>
    <t>Итоговое распределение мест</t>
  </si>
  <si>
    <t>SF1#3</t>
  </si>
  <si>
    <t>SF2#3</t>
  </si>
  <si>
    <t>SF1#4</t>
  </si>
  <si>
    <t>SF2#4</t>
  </si>
  <si>
    <t>SF1#5</t>
  </si>
  <si>
    <t>SF2#5</t>
  </si>
  <si>
    <t>x</t>
  </si>
  <si>
    <t>Список участниц</t>
  </si>
  <si>
    <t>Протокол</t>
  </si>
  <si>
    <t>Российские соревнования</t>
  </si>
  <si>
    <t>У планки</t>
  </si>
  <si>
    <t>Уровень</t>
  </si>
  <si>
    <t>Женщины</t>
  </si>
  <si>
    <t>Результаты</t>
  </si>
  <si>
    <t>Высота</t>
  </si>
  <si>
    <t>Штрафы</t>
  </si>
  <si>
    <t>last fails</t>
  </si>
  <si>
    <t>rank</t>
  </si>
  <si>
    <t>o</t>
  </si>
  <si>
    <t>2nr0010</t>
  </si>
  <si>
    <t>Бузовкина Дарья</t>
  </si>
  <si>
    <t>2nr0011</t>
  </si>
  <si>
    <t>Тимофеева Анна</t>
  </si>
  <si>
    <t>Мужчины</t>
  </si>
  <si>
    <t>11511new249</t>
  </si>
  <si>
    <t>Филатов Герман</t>
  </si>
  <si>
    <t>11511new247</t>
  </si>
  <si>
    <t>Нестеров Александр</t>
  </si>
  <si>
    <t>11511new248</t>
  </si>
  <si>
    <t>Дубов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</si>
</sst>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3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</fills>
  <borders count="1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/>
    <xf numFmtId="0" fontId="22" fillId="0" borderId="0" applyNumberFormat="0" applyFill="0" applyBorder="0" applyAlignment="0" applyProtection="0"/>
  </cellStyleXfs>
  <cellXfs count="42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14" fontId="2" fillId="3" borderId="1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14" fontId="2" fillId="3" borderId="11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14" fontId="2" fillId="3" borderId="19" xfId="0" applyNumberFormat="1" applyFont="1" applyFill="1" applyBorder="1" applyAlignment="1">
      <alignment vertical="center"/>
    </xf>
    <xf numFmtId="14" fontId="2" fillId="3" borderId="13" xfId="0" applyNumberFormat="1" applyFont="1" applyFill="1" applyBorder="1" applyAlignment="1">
      <alignment vertical="center"/>
    </xf>
    <xf numFmtId="14" fontId="2" fillId="3" borderId="2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8" fillId="0" borderId="40" xfId="0" applyNumberFormat="1" applyFont="1" applyBorder="1"/>
    <xf numFmtId="0" fontId="9" fillId="0" borderId="41" xfId="0" applyFont="1" applyBorder="1"/>
    <xf numFmtId="0" fontId="10" fillId="0" borderId="38" xfId="0" applyFont="1" applyBorder="1"/>
    <xf numFmtId="0" fontId="4" fillId="0" borderId="42" xfId="0" applyFont="1" applyBorder="1"/>
    <xf numFmtId="0" fontId="4" fillId="0" borderId="43" xfId="0" applyFont="1" applyBorder="1" applyAlignment="1">
      <alignment horizontal="center"/>
    </xf>
    <xf numFmtId="0" fontId="4" fillId="0" borderId="28" xfId="0" applyFont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7" xfId="0" applyBorder="1"/>
    <xf numFmtId="0" fontId="8" fillId="0" borderId="48" xfId="0" applyNumberFormat="1" applyFont="1" applyBorder="1"/>
    <xf numFmtId="0" fontId="9" fillId="0" borderId="49" xfId="0" applyFont="1" applyBorder="1"/>
    <xf numFmtId="0" fontId="10" fillId="0" borderId="45" xfId="0" applyFont="1" applyBorder="1"/>
    <xf numFmtId="0" fontId="4" fillId="0" borderId="46" xfId="0" applyFont="1" applyBorder="1"/>
    <xf numFmtId="0" fontId="4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8" fillId="0" borderId="54" xfId="0" applyNumberFormat="1" applyFont="1" applyBorder="1"/>
    <xf numFmtId="0" fontId="9" fillId="0" borderId="55" xfId="0" applyFont="1" applyBorder="1"/>
    <xf numFmtId="0" fontId="10" fillId="0" borderId="52" xfId="0" applyFont="1" applyBorder="1"/>
    <xf numFmtId="0" fontId="4" fillId="0" borderId="56" xfId="0" applyFont="1" applyBorder="1"/>
    <xf numFmtId="0" fontId="4" fillId="0" borderId="57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8" xfId="0" applyFont="1" applyBorder="1"/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Alignment="1">
      <alignment horizontal="center"/>
    </xf>
    <xf numFmtId="14" fontId="2" fillId="2" borderId="10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horizontal="left" indent="1"/>
    </xf>
    <xf numFmtId="0" fontId="4" fillId="5" borderId="17" xfId="0" applyFont="1" applyFill="1" applyBorder="1"/>
    <xf numFmtId="0" fontId="4" fillId="5" borderId="17" xfId="0" applyFont="1" applyFill="1" applyBorder="1" applyAlignment="1">
      <alignment horizontal="left"/>
    </xf>
    <xf numFmtId="14" fontId="2" fillId="2" borderId="19" xfId="0" applyNumberFormat="1" applyFont="1" applyFill="1" applyBorder="1" applyAlignment="1">
      <alignment vertical="center"/>
    </xf>
    <xf numFmtId="14" fontId="1" fillId="2" borderId="13" xfId="0" applyNumberFormat="1" applyFont="1" applyFill="1" applyBorder="1" applyAlignment="1">
      <alignment vertical="center"/>
    </xf>
    <xf numFmtId="0" fontId="4" fillId="13" borderId="61" xfId="0" applyFont="1" applyFill="1" applyBorder="1" applyAlignment="1">
      <alignment horizontal="center"/>
    </xf>
    <xf numFmtId="0" fontId="4" fillId="13" borderId="62" xfId="0" applyFont="1" applyFill="1" applyBorder="1" applyAlignment="1">
      <alignment horizontal="center"/>
    </xf>
    <xf numFmtId="0" fontId="4" fillId="13" borderId="63" xfId="0" applyFont="1" applyFill="1" applyBorder="1" applyAlignment="1">
      <alignment horizontal="center"/>
    </xf>
    <xf numFmtId="0" fontId="4" fillId="13" borderId="6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4" borderId="26" xfId="0" applyFon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6" xfId="0" applyNumberFormat="1" applyFill="1" applyBorder="1"/>
    <xf numFmtId="0" fontId="0" fillId="0" borderId="67" xfId="0" applyFill="1" applyBorder="1"/>
    <xf numFmtId="0" fontId="0" fillId="0" borderId="68" xfId="0" applyFill="1" applyBorder="1"/>
    <xf numFmtId="0" fontId="0" fillId="0" borderId="68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Fill="1" applyBorder="1"/>
    <xf numFmtId="0" fontId="0" fillId="16" borderId="28" xfId="0" applyFill="1" applyBorder="1" applyAlignment="1">
      <alignment horizontal="center"/>
    </xf>
    <xf numFmtId="0" fontId="11" fillId="0" borderId="0" xfId="1"/>
    <xf numFmtId="0" fontId="12" fillId="0" borderId="0" xfId="1" applyFont="1"/>
    <xf numFmtId="0" fontId="12" fillId="0" borderId="0" xfId="1" applyFont="1" applyBorder="1" applyAlignment="1">
      <alignment horizontal="left"/>
    </xf>
    <xf numFmtId="0" fontId="12" fillId="0" borderId="0" xfId="1" applyFont="1" applyBorder="1" applyAlignment="1">
      <alignment horizontal="right"/>
    </xf>
    <xf numFmtId="0" fontId="11" fillId="0" borderId="0" xfId="1" applyAlignment="1">
      <alignment horizontal="center"/>
    </xf>
    <xf numFmtId="0" fontId="11" fillId="0" borderId="0" xfId="1" applyFill="1"/>
    <xf numFmtId="0" fontId="11" fillId="17" borderId="0" xfId="1" applyFill="1" applyAlignment="1">
      <alignment horizontal="left"/>
    </xf>
    <xf numFmtId="0" fontId="11" fillId="17" borderId="0" xfId="1" applyFill="1"/>
    <xf numFmtId="0" fontId="11" fillId="17" borderId="0" xfId="1" applyFill="1" applyAlignment="1">
      <alignment horizontal="right"/>
    </xf>
    <xf numFmtId="0" fontId="11" fillId="0" borderId="0" xfId="1" applyFill="1" applyAlignment="1">
      <alignment horizontal="center"/>
    </xf>
    <xf numFmtId="0" fontId="13" fillId="13" borderId="0" xfId="1" applyFont="1" applyFill="1" applyBorder="1" applyAlignment="1">
      <alignment horizontal="left"/>
    </xf>
    <xf numFmtId="0" fontId="13" fillId="13" borderId="0" xfId="1" applyFont="1" applyFill="1" applyBorder="1" applyAlignment="1">
      <alignment horizontal="center"/>
    </xf>
    <xf numFmtId="0" fontId="6" fillId="0" borderId="69" xfId="1" applyFont="1" applyBorder="1" applyAlignment="1">
      <alignment horizontal="center"/>
    </xf>
    <xf numFmtId="0" fontId="13" fillId="0" borderId="70" xfId="1" applyFont="1" applyFill="1" applyBorder="1" applyAlignment="1">
      <alignment horizontal="center"/>
    </xf>
    <xf numFmtId="0" fontId="13" fillId="0" borderId="71" xfId="1" applyFont="1" applyFill="1" applyBorder="1" applyAlignment="1">
      <alignment horizontal="center"/>
    </xf>
    <xf numFmtId="0" fontId="13" fillId="0" borderId="72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1" fillId="0" borderId="73" xfId="1" applyBorder="1" applyAlignment="1">
      <alignment horizontal="center"/>
    </xf>
    <xf numFmtId="0" fontId="11" fillId="0" borderId="0" xfId="1" applyAlignment="1">
      <alignment horizontal="left"/>
    </xf>
    <xf numFmtId="0" fontId="6" fillId="0" borderId="74" xfId="1" applyFont="1" applyBorder="1" applyAlignment="1">
      <alignment horizontal="center"/>
    </xf>
    <xf numFmtId="0" fontId="14" fillId="18" borderId="75" xfId="1" applyFont="1" applyFill="1" applyBorder="1" applyAlignment="1">
      <alignment horizontal="center"/>
    </xf>
    <xf numFmtId="0" fontId="15" fillId="19" borderId="76" xfId="1" applyFont="1" applyFill="1" applyBorder="1" applyAlignment="1">
      <alignment horizontal="center"/>
    </xf>
    <xf numFmtId="0" fontId="13" fillId="20" borderId="76" xfId="1" applyFont="1" applyFill="1" applyBorder="1" applyAlignment="1">
      <alignment horizontal="center"/>
    </xf>
    <xf numFmtId="0" fontId="16" fillId="21" borderId="76" xfId="1" applyFont="1" applyFill="1" applyBorder="1" applyAlignment="1">
      <alignment horizontal="center"/>
    </xf>
    <xf numFmtId="0" fontId="17" fillId="22" borderId="76" xfId="1" applyFont="1" applyFill="1" applyBorder="1" applyAlignment="1">
      <alignment horizontal="center"/>
    </xf>
    <xf numFmtId="0" fontId="18" fillId="23" borderId="14" xfId="1" applyFont="1" applyFill="1" applyBorder="1" applyAlignment="1">
      <alignment horizontal="center"/>
    </xf>
    <xf numFmtId="0" fontId="19" fillId="24" borderId="15" xfId="1" applyFont="1" applyFill="1" applyBorder="1" applyAlignment="1">
      <alignment horizontal="center"/>
    </xf>
    <xf numFmtId="0" fontId="11" fillId="0" borderId="77" xfId="1" applyBorder="1" applyAlignment="1">
      <alignment horizontal="center"/>
    </xf>
    <xf numFmtId="0" fontId="11" fillId="0" borderId="0" xfId="1" applyBorder="1"/>
    <xf numFmtId="0" fontId="11" fillId="0" borderId="0" xfId="1" applyBorder="1" applyAlignment="1">
      <alignment horizontal="right"/>
    </xf>
    <xf numFmtId="0" fontId="11" fillId="0" borderId="78" xfId="1" applyBorder="1"/>
    <xf numFmtId="0" fontId="11" fillId="0" borderId="52" xfId="1" applyBorder="1" applyAlignment="1">
      <alignment horizontal="center"/>
    </xf>
    <xf numFmtId="0" fontId="11" fillId="0" borderId="78" xfId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4" fillId="0" borderId="32" xfId="1" applyFont="1" applyBorder="1" applyAlignment="1">
      <alignment horizontal="center"/>
    </xf>
    <xf numFmtId="0" fontId="4" fillId="0" borderId="25" xfId="1" applyFont="1" applyBorder="1" applyAlignment="1">
      <alignment horizontal="right"/>
    </xf>
    <xf numFmtId="0" fontId="4" fillId="0" borderId="25" xfId="1" applyFont="1" applyBorder="1" applyAlignment="1">
      <alignment horizontal="center"/>
    </xf>
    <xf numFmtId="0" fontId="4" fillId="0" borderId="79" xfId="1" applyFont="1" applyBorder="1" applyAlignment="1">
      <alignment horizontal="center"/>
    </xf>
    <xf numFmtId="0" fontId="4" fillId="0" borderId="80" xfId="1" applyFont="1" applyBorder="1" applyAlignment="1">
      <alignment horizontal="center"/>
    </xf>
    <xf numFmtId="0" fontId="11" fillId="0" borderId="1" xfId="1" applyBorder="1" applyAlignment="1">
      <alignment horizontal="center"/>
    </xf>
    <xf numFmtId="0" fontId="11" fillId="0" borderId="2" xfId="1" applyBorder="1" applyAlignment="1">
      <alignment horizontal="center"/>
    </xf>
    <xf numFmtId="0" fontId="11" fillId="0" borderId="3" xfId="1" applyBorder="1" applyAlignment="1">
      <alignment horizontal="center"/>
    </xf>
    <xf numFmtId="0" fontId="11" fillId="0" borderId="81" xfId="1" applyBorder="1" applyAlignment="1">
      <alignment horizontal="center"/>
    </xf>
    <xf numFmtId="0" fontId="11" fillId="0" borderId="82" xfId="1" applyBorder="1" applyAlignment="1">
      <alignment horizontal="left"/>
    </xf>
    <xf numFmtId="0" fontId="11" fillId="0" borderId="83" xfId="1" applyBorder="1" applyAlignment="1">
      <alignment horizontal="left"/>
    </xf>
    <xf numFmtId="0" fontId="11" fillId="0" borderId="84" xfId="1" applyBorder="1"/>
    <xf numFmtId="0" fontId="11" fillId="0" borderId="0" xfId="1" applyFont="1" applyBorder="1"/>
    <xf numFmtId="0" fontId="11" fillId="0" borderId="0" xfId="1" applyBorder="1" applyAlignment="1">
      <alignment horizontal="center"/>
    </xf>
    <xf numFmtId="0" fontId="11" fillId="0" borderId="27" xfId="1" applyBorder="1" applyAlignment="1">
      <alignment horizontal="center"/>
    </xf>
    <xf numFmtId="0" fontId="11" fillId="25" borderId="85" xfId="1" applyFill="1" applyBorder="1" applyAlignment="1">
      <alignment horizontal="center"/>
    </xf>
    <xf numFmtId="0" fontId="11" fillId="25" borderId="86" xfId="1" applyFill="1" applyBorder="1" applyAlignment="1">
      <alignment horizontal="left"/>
    </xf>
    <xf numFmtId="0" fontId="11" fillId="25" borderId="87" xfId="1" applyFill="1" applyBorder="1" applyAlignment="1">
      <alignment horizontal="left"/>
    </xf>
    <xf numFmtId="0" fontId="11" fillId="0" borderId="36" xfId="1" applyFill="1" applyBorder="1" applyAlignment="1">
      <alignment horizontal="center"/>
    </xf>
    <xf numFmtId="0" fontId="20" fillId="0" borderId="0" xfId="1" applyFont="1"/>
    <xf numFmtId="0" fontId="11" fillId="0" borderId="19" xfId="1" applyBorder="1" applyAlignment="1">
      <alignment horizontal="center"/>
    </xf>
    <xf numFmtId="0" fontId="11" fillId="0" borderId="13" xfId="1" applyBorder="1" applyAlignment="1">
      <alignment horizontal="center"/>
    </xf>
    <xf numFmtId="0" fontId="11" fillId="0" borderId="20" xfId="1" applyBorder="1" applyAlignment="1">
      <alignment horizontal="center"/>
    </xf>
    <xf numFmtId="0" fontId="11" fillId="0" borderId="63" xfId="1" applyBorder="1"/>
    <xf numFmtId="0" fontId="11" fillId="0" borderId="25" xfId="1" applyBorder="1" applyAlignment="1">
      <alignment horizontal="center"/>
    </xf>
    <xf numFmtId="0" fontId="11" fillId="0" borderId="63" xfId="1" applyBorder="1" applyAlignment="1">
      <alignment horizontal="center"/>
    </xf>
    <xf numFmtId="0" fontId="11" fillId="0" borderId="81" xfId="1" applyFont="1" applyBorder="1"/>
    <xf numFmtId="0" fontId="11" fillId="0" borderId="83" xfId="1" applyBorder="1" applyAlignment="1">
      <alignment horizontal="center"/>
    </xf>
    <xf numFmtId="0" fontId="11" fillId="0" borderId="85" xfId="1" applyBorder="1"/>
    <xf numFmtId="0" fontId="11" fillId="0" borderId="86" xfId="1" applyBorder="1" applyAlignment="1">
      <alignment horizontal="left"/>
    </xf>
    <xf numFmtId="0" fontId="11" fillId="0" borderId="87" xfId="1" applyBorder="1" applyAlignment="1">
      <alignment horizontal="center"/>
    </xf>
    <xf numFmtId="0" fontId="21" fillId="0" borderId="81" xfId="1" applyFont="1" applyBorder="1" applyAlignment="1">
      <alignment horizontal="center"/>
    </xf>
    <xf numFmtId="0" fontId="21" fillId="0" borderId="82" xfId="1" applyFont="1" applyBorder="1" applyAlignment="1">
      <alignment horizontal="left"/>
    </xf>
    <xf numFmtId="0" fontId="21" fillId="0" borderId="83" xfId="1" applyFont="1" applyBorder="1" applyAlignment="1">
      <alignment horizontal="left"/>
    </xf>
    <xf numFmtId="0" fontId="21" fillId="25" borderId="85" xfId="1" applyFont="1" applyFill="1" applyBorder="1" applyAlignment="1">
      <alignment horizontal="center"/>
    </xf>
    <xf numFmtId="0" fontId="21" fillId="25" borderId="86" xfId="1" applyFont="1" applyFill="1" applyBorder="1" applyAlignment="1">
      <alignment horizontal="left"/>
    </xf>
    <xf numFmtId="0" fontId="21" fillId="25" borderId="87" xfId="1" applyFont="1" applyFill="1" applyBorder="1" applyAlignment="1">
      <alignment horizontal="left"/>
    </xf>
    <xf numFmtId="0" fontId="20" fillId="0" borderId="0" xfId="1" applyFont="1" applyBorder="1" applyAlignment="1"/>
    <xf numFmtId="0" fontId="11" fillId="0" borderId="2" xfId="1" applyBorder="1"/>
    <xf numFmtId="0" fontId="11" fillId="0" borderId="2" xfId="1" applyBorder="1" applyAlignment="1">
      <alignment horizontal="right"/>
    </xf>
    <xf numFmtId="0" fontId="11" fillId="0" borderId="0" xfId="1" applyAlignment="1">
      <alignment horizontal="right"/>
    </xf>
    <xf numFmtId="0" fontId="13" fillId="26" borderId="0" xfId="1" applyFont="1" applyFill="1" applyAlignment="1">
      <alignment horizontal="left"/>
    </xf>
    <xf numFmtId="0" fontId="4" fillId="26" borderId="81" xfId="1" applyFont="1" applyFill="1" applyBorder="1" applyAlignment="1">
      <alignment horizontal="center"/>
    </xf>
    <xf numFmtId="0" fontId="4" fillId="26" borderId="82" xfId="1" applyFont="1" applyFill="1" applyBorder="1" applyAlignment="1">
      <alignment horizontal="center"/>
    </xf>
    <xf numFmtId="0" fontId="4" fillId="26" borderId="82" xfId="1" applyFont="1" applyFill="1" applyBorder="1"/>
    <xf numFmtId="0" fontId="4" fillId="26" borderId="83" xfId="1" applyFont="1" applyFill="1" applyBorder="1" applyAlignment="1">
      <alignment horizontal="center"/>
    </xf>
    <xf numFmtId="0" fontId="11" fillId="0" borderId="81" xfId="1" applyBorder="1" applyAlignment="1">
      <alignment horizontal="left"/>
    </xf>
    <xf numFmtId="0" fontId="4" fillId="13" borderId="88" xfId="1" applyFont="1" applyFill="1" applyBorder="1" applyAlignment="1">
      <alignment horizontal="center"/>
    </xf>
    <xf numFmtId="0" fontId="11" fillId="13" borderId="0" xfId="1" applyFont="1" applyFill="1" applyAlignment="1">
      <alignment horizontal="center"/>
    </xf>
    <xf numFmtId="0" fontId="11" fillId="13" borderId="0" xfId="1" applyFont="1" applyFill="1" applyAlignment="1">
      <alignment horizontal="left"/>
    </xf>
    <xf numFmtId="0" fontId="11" fillId="13" borderId="89" xfId="1" applyFont="1" applyFill="1" applyBorder="1" applyAlignment="1">
      <alignment horizontal="center"/>
    </xf>
    <xf numFmtId="0" fontId="11" fillId="25" borderId="85" xfId="1" applyFill="1" applyBorder="1" applyAlignment="1">
      <alignment horizontal="left"/>
    </xf>
    <xf numFmtId="0" fontId="11" fillId="0" borderId="0" xfId="1" applyBorder="1" applyAlignment="1">
      <alignment horizontal="left"/>
    </xf>
    <xf numFmtId="0" fontId="11" fillId="0" borderId="90" xfId="1" applyBorder="1"/>
    <xf numFmtId="0" fontId="11" fillId="0" borderId="90" xfId="1" applyBorder="1" applyAlignment="1">
      <alignment horizontal="right"/>
    </xf>
    <xf numFmtId="0" fontId="4" fillId="0" borderId="0" xfId="1" applyFont="1" applyAlignment="1">
      <alignment horizontal="center"/>
    </xf>
    <xf numFmtId="0" fontId="4" fillId="13" borderId="81" xfId="2" applyNumberFormat="1" applyFont="1" applyFill="1" applyBorder="1" applyAlignment="1" applyProtection="1">
      <alignment horizontal="center"/>
    </xf>
    <xf numFmtId="0" fontId="11" fillId="13" borderId="82" xfId="1" applyFont="1" applyFill="1" applyBorder="1" applyAlignment="1">
      <alignment horizontal="center"/>
    </xf>
    <xf numFmtId="0" fontId="11" fillId="13" borderId="82" xfId="1" applyFont="1" applyFill="1" applyBorder="1"/>
    <xf numFmtId="0" fontId="11" fillId="13" borderId="83" xfId="1" applyFont="1" applyFill="1" applyBorder="1" applyAlignment="1">
      <alignment horizontal="center"/>
    </xf>
    <xf numFmtId="0" fontId="11" fillId="13" borderId="91" xfId="1" applyFill="1" applyBorder="1"/>
    <xf numFmtId="0" fontId="21" fillId="0" borderId="81" xfId="1" applyFont="1" applyBorder="1" applyAlignment="1">
      <alignment horizontal="left"/>
    </xf>
    <xf numFmtId="0" fontId="4" fillId="13" borderId="88" xfId="2" applyNumberFormat="1" applyFont="1" applyFill="1" applyBorder="1" applyAlignment="1" applyProtection="1">
      <alignment horizontal="center"/>
    </xf>
    <xf numFmtId="0" fontId="11" fillId="13" borderId="92" xfId="1" applyFill="1" applyBorder="1"/>
    <xf numFmtId="0" fontId="21" fillId="25" borderId="85" xfId="1" applyFont="1" applyFill="1" applyBorder="1" applyAlignment="1">
      <alignment horizontal="left"/>
    </xf>
    <xf numFmtId="0" fontId="11" fillId="0" borderId="2" xfId="1" applyBorder="1" applyAlignment="1">
      <alignment horizontal="left"/>
    </xf>
    <xf numFmtId="0" fontId="4" fillId="13" borderId="85" xfId="2" applyNumberFormat="1" applyFont="1" applyFill="1" applyBorder="1" applyAlignment="1" applyProtection="1">
      <alignment horizontal="center"/>
    </xf>
    <xf numFmtId="0" fontId="11" fillId="13" borderId="86" xfId="1" applyFont="1" applyFill="1" applyBorder="1" applyAlignment="1">
      <alignment horizontal="center"/>
    </xf>
    <xf numFmtId="0" fontId="11" fillId="13" borderId="86" xfId="1" applyFont="1" applyFill="1" applyBorder="1" applyAlignment="1">
      <alignment horizontal="left"/>
    </xf>
    <xf numFmtId="0" fontId="11" fillId="13" borderId="87" xfId="1" applyFont="1" applyFill="1" applyBorder="1" applyAlignment="1">
      <alignment horizontal="center"/>
    </xf>
    <xf numFmtId="0" fontId="11" fillId="13" borderId="93" xfId="1" applyFill="1" applyBorder="1"/>
    <xf numFmtId="0" fontId="4" fillId="0" borderId="82" xfId="2" applyNumberFormat="1" applyFont="1" applyFill="1" applyBorder="1" applyAlignment="1" applyProtection="1">
      <alignment horizontal="center"/>
    </xf>
    <xf numFmtId="0" fontId="11" fillId="0" borderId="82" xfId="1" applyFont="1" applyFill="1" applyBorder="1" applyAlignment="1">
      <alignment horizontal="center"/>
    </xf>
    <xf numFmtId="0" fontId="11" fillId="0" borderId="82" xfId="1" applyFont="1" applyFill="1" applyBorder="1" applyAlignment="1">
      <alignment horizontal="left"/>
    </xf>
    <xf numFmtId="0" fontId="11" fillId="0" borderId="82" xfId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1" fillId="0" borderId="0" xfId="1" applyFill="1" applyBorder="1"/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2" fillId="2" borderId="69" xfId="0" applyNumberFormat="1" applyFont="1" applyFill="1" applyBorder="1" applyAlignment="1">
      <alignment horizontal="center" vertical="center"/>
    </xf>
    <xf numFmtId="14" fontId="2" fillId="3" borderId="94" xfId="0" applyNumberFormat="1" applyFont="1" applyFill="1" applyBorder="1" applyAlignment="1">
      <alignment horizontal="left" vertical="center" indent="1"/>
    </xf>
    <xf numFmtId="14" fontId="2" fillId="3" borderId="77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7" borderId="61" xfId="0" applyFont="1" applyFill="1" applyBorder="1" applyAlignment="1">
      <alignment horizontal="center"/>
    </xf>
    <xf numFmtId="0" fontId="2" fillId="27" borderId="63" xfId="0" applyFont="1" applyFill="1" applyBorder="1" applyAlignment="1">
      <alignment horizontal="center"/>
    </xf>
    <xf numFmtId="0" fontId="2" fillId="13" borderId="95" xfId="0" applyFont="1" applyFill="1" applyBorder="1" applyAlignment="1">
      <alignment horizontal="center"/>
    </xf>
    <xf numFmtId="0" fontId="2" fillId="13" borderId="63" xfId="0" applyFont="1" applyFill="1" applyBorder="1" applyAlignment="1">
      <alignment horizontal="center"/>
    </xf>
    <xf numFmtId="0" fontId="2" fillId="13" borderId="79" xfId="0" applyFont="1" applyFill="1" applyBorder="1" applyAlignment="1">
      <alignment horizontal="center"/>
    </xf>
    <xf numFmtId="0" fontId="0" fillId="0" borderId="88" xfId="0" applyFill="1" applyBorder="1" applyAlignment="1">
      <alignment horizontal="center" wrapText="1"/>
    </xf>
    <xf numFmtId="0" fontId="11" fillId="0" borderId="88" xfId="0" applyFont="1" applyFill="1" applyBorder="1" applyAlignment="1">
      <alignment horizontal="left" wrapText="1"/>
    </xf>
    <xf numFmtId="0" fontId="0" fillId="0" borderId="96" xfId="0" applyFill="1" applyBorder="1" applyAlignment="1">
      <alignment horizontal="center"/>
    </xf>
    <xf numFmtId="0" fontId="0" fillId="0" borderId="88" xfId="0" applyFill="1" applyBorder="1" applyAlignment="1">
      <alignment horizontal="left" wrapText="1"/>
    </xf>
    <xf numFmtId="0" fontId="0" fillId="0" borderId="97" xfId="0" applyBorder="1" applyAlignment="1">
      <alignment horizontal="center"/>
    </xf>
    <xf numFmtId="0" fontId="0" fillId="0" borderId="98" xfId="0" applyFill="1" applyBorder="1" applyAlignment="1">
      <alignment horizontal="center" wrapText="1"/>
    </xf>
    <xf numFmtId="0" fontId="11" fillId="0" borderId="98" xfId="0" applyFont="1" applyFill="1" applyBorder="1" applyAlignment="1">
      <alignment horizontal="left" wrapText="1"/>
    </xf>
    <xf numFmtId="0" fontId="0" fillId="0" borderId="98" xfId="0" applyFill="1" applyBorder="1" applyAlignment="1">
      <alignment horizontal="left" wrapText="1"/>
    </xf>
    <xf numFmtId="0" fontId="0" fillId="0" borderId="35" xfId="0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4" fillId="17" borderId="0" xfId="0" applyFont="1" applyFill="1" applyAlignment="1">
      <alignment horizontal="left"/>
    </xf>
    <xf numFmtId="0" fontId="24" fillId="17" borderId="0" xfId="0" applyFont="1" applyFill="1"/>
    <xf numFmtId="0" fontId="24" fillId="17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0" fillId="17" borderId="0" xfId="0" applyFill="1" applyAlignment="1">
      <alignment horizontal="left"/>
    </xf>
    <xf numFmtId="0" fontId="0" fillId="17" borderId="66" xfId="0" applyFill="1" applyBorder="1" applyAlignment="1">
      <alignment horizontal="center"/>
    </xf>
    <xf numFmtId="0" fontId="1" fillId="13" borderId="0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center"/>
    </xf>
    <xf numFmtId="0" fontId="1" fillId="13" borderId="99" xfId="0" applyFont="1" applyFill="1" applyBorder="1" applyAlignment="1">
      <alignment horizontal="left"/>
    </xf>
    <xf numFmtId="0" fontId="1" fillId="13" borderId="100" xfId="0" applyFont="1" applyFill="1" applyBorder="1" applyAlignment="1">
      <alignment horizontal="left"/>
    </xf>
    <xf numFmtId="0" fontId="1" fillId="13" borderId="10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0" fillId="0" borderId="86" xfId="0" applyFont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2" fillId="13" borderId="102" xfId="0" applyFont="1" applyFill="1" applyBorder="1" applyAlignment="1">
      <alignment horizontal="center"/>
    </xf>
    <xf numFmtId="0" fontId="0" fillId="15" borderId="103" xfId="0" applyFont="1" applyFill="1" applyBorder="1" applyAlignment="1">
      <alignment horizontal="left"/>
    </xf>
    <xf numFmtId="0" fontId="0" fillId="15" borderId="104" xfId="0" applyFill="1" applyBorder="1" applyAlignment="1">
      <alignment horizontal="left"/>
    </xf>
    <xf numFmtId="0" fontId="0" fillId="15" borderId="104" xfId="0" applyFill="1" applyBorder="1" applyAlignment="1">
      <alignment horizontal="center"/>
    </xf>
    <xf numFmtId="0" fontId="0" fillId="28" borderId="105" xfId="0" applyFill="1" applyBorder="1" applyAlignment="1">
      <alignment horizontal="center"/>
    </xf>
    <xf numFmtId="0" fontId="0" fillId="15" borderId="106" xfId="0" applyFont="1" applyFill="1" applyBorder="1" applyAlignment="1">
      <alignment horizontal="left"/>
    </xf>
    <xf numFmtId="0" fontId="0" fillId="15" borderId="107" xfId="0" applyFill="1" applyBorder="1" applyAlignment="1">
      <alignment horizontal="left"/>
    </xf>
    <xf numFmtId="0" fontId="0" fillId="15" borderId="107" xfId="0" applyFill="1" applyBorder="1" applyAlignment="1">
      <alignment horizontal="center"/>
    </xf>
    <xf numFmtId="0" fontId="0" fillId="28" borderId="108" xfId="0" applyFill="1" applyBorder="1" applyAlignment="1">
      <alignment horizontal="center"/>
    </xf>
    <xf numFmtId="0" fontId="2" fillId="15" borderId="109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0" fillId="15" borderId="66" xfId="0" applyFill="1" applyBorder="1" applyAlignment="1">
      <alignment horizontal="center"/>
    </xf>
    <xf numFmtId="0" fontId="0" fillId="15" borderId="109" xfId="0" applyFont="1" applyFill="1" applyBorder="1" applyAlignment="1">
      <alignment horizontal="left"/>
    </xf>
    <xf numFmtId="0" fontId="0" fillId="15" borderId="0" xfId="0" applyFill="1" applyBorder="1" applyAlignment="1">
      <alignment horizontal="center"/>
    </xf>
    <xf numFmtId="0" fontId="0" fillId="28" borderId="67" xfId="0" applyFill="1" applyBorder="1" applyAlignment="1">
      <alignment horizontal="center"/>
    </xf>
    <xf numFmtId="0" fontId="0" fillId="15" borderId="110" xfId="0" applyFont="1" applyFill="1" applyBorder="1" applyAlignment="1">
      <alignment horizontal="left"/>
    </xf>
    <xf numFmtId="0" fontId="0" fillId="28" borderId="111" xfId="0" applyFill="1" applyBorder="1" applyAlignment="1">
      <alignment horizontal="center"/>
    </xf>
    <xf numFmtId="0" fontId="0" fillId="15" borderId="112" xfId="0" applyFont="1" applyFill="1" applyBorder="1" applyAlignment="1">
      <alignment horizontal="left"/>
    </xf>
    <xf numFmtId="0" fontId="0" fillId="29" borderId="8" xfId="0" applyFill="1" applyBorder="1" applyAlignment="1">
      <alignment horizontal="left"/>
    </xf>
    <xf numFmtId="0" fontId="0" fillId="29" borderId="8" xfId="0" applyFill="1" applyBorder="1" applyAlignment="1">
      <alignment horizontal="center"/>
    </xf>
    <xf numFmtId="0" fontId="0" fillId="30" borderId="113" xfId="0" applyFill="1" applyBorder="1" applyAlignment="1">
      <alignment horizontal="center"/>
    </xf>
    <xf numFmtId="0" fontId="0" fillId="15" borderId="114" xfId="0" applyFont="1" applyFill="1" applyBorder="1" applyAlignment="1">
      <alignment horizontal="left"/>
    </xf>
    <xf numFmtId="0" fontId="0" fillId="15" borderId="115" xfId="0" applyFill="1" applyBorder="1" applyAlignment="1">
      <alignment horizontal="left"/>
    </xf>
    <xf numFmtId="0" fontId="0" fillId="15" borderId="115" xfId="0" applyFill="1" applyBorder="1" applyAlignment="1">
      <alignment horizontal="center"/>
    </xf>
    <xf numFmtId="0" fontId="0" fillId="28" borderId="11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15" borderId="114" xfId="0" applyFont="1" applyFill="1" applyBorder="1" applyAlignment="1">
      <alignment horizontal="center"/>
    </xf>
    <xf numFmtId="0" fontId="0" fillId="15" borderId="117" xfId="0" applyFill="1" applyBorder="1" applyAlignment="1">
      <alignment horizontal="center"/>
    </xf>
    <xf numFmtId="0" fontId="0" fillId="29" borderId="0" xfId="0" applyFill="1" applyBorder="1" applyAlignment="1">
      <alignment horizontal="left"/>
    </xf>
    <xf numFmtId="0" fontId="0" fillId="29" borderId="0" xfId="0" applyFill="1" applyBorder="1" applyAlignment="1">
      <alignment horizontal="center"/>
    </xf>
    <xf numFmtId="0" fontId="0" fillId="30" borderId="111" xfId="0" applyFill="1" applyBorder="1" applyAlignment="1">
      <alignment horizontal="center"/>
    </xf>
    <xf numFmtId="0" fontId="0" fillId="15" borderId="112" xfId="0" applyFill="1" applyBorder="1" applyAlignment="1">
      <alignment horizontal="left"/>
    </xf>
    <xf numFmtId="0" fontId="0" fillId="29" borderId="118" xfId="0" applyFill="1" applyBorder="1" applyAlignment="1">
      <alignment horizontal="left"/>
    </xf>
    <xf numFmtId="0" fontId="0" fillId="29" borderId="118" xfId="0" applyFill="1" applyBorder="1" applyAlignment="1">
      <alignment horizontal="center"/>
    </xf>
    <xf numFmtId="0" fontId="11" fillId="30" borderId="113" xfId="0" applyFont="1" applyFill="1" applyBorder="1" applyAlignment="1">
      <alignment horizontal="center"/>
    </xf>
    <xf numFmtId="0" fontId="0" fillId="0" borderId="0" xfId="0" applyNumberFormat="1" applyFill="1" applyBorder="1"/>
    <xf numFmtId="0" fontId="0" fillId="16" borderId="97" xfId="0" applyFill="1" applyBorder="1" applyAlignment="1">
      <alignment horizontal="center"/>
    </xf>
    <xf numFmtId="0" fontId="0" fillId="0" borderId="119" xfId="0" applyFill="1" applyBorder="1" applyAlignment="1">
      <alignment horizontal="center"/>
    </xf>
    <xf numFmtId="0" fontId="0" fillId="0" borderId="78" xfId="0" applyFill="1" applyBorder="1"/>
    <xf numFmtId="0" fontId="0" fillId="0" borderId="78" xfId="0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120" xfId="0" applyNumberFormat="1" applyFill="1" applyBorder="1"/>
    <xf numFmtId="0" fontId="0" fillId="0" borderId="34" xfId="0" applyFill="1" applyBorder="1"/>
    <xf numFmtId="0" fontId="0" fillId="0" borderId="121" xfId="0" applyFill="1" applyBorder="1"/>
    <xf numFmtId="0" fontId="0" fillId="0" borderId="121" xfId="0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78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NumberFormat="1" applyFill="1" applyBorder="1"/>
    <xf numFmtId="0" fontId="0" fillId="0" borderId="2" xfId="0" applyFill="1" applyBorder="1"/>
    <xf numFmtId="0" fontId="4" fillId="5" borderId="17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0" fillId="15" borderId="110" xfId="0" applyFill="1" applyBorder="1" applyAlignment="1">
      <alignment horizontal="left"/>
    </xf>
    <xf numFmtId="0" fontId="11" fillId="28" borderId="111" xfId="0" applyFont="1" applyFill="1" applyBorder="1" applyAlignment="1">
      <alignment horizontal="center"/>
    </xf>
    <xf numFmtId="0" fontId="2" fillId="4" borderId="122" xfId="0" applyFont="1" applyFill="1" applyBorder="1" applyAlignment="1">
      <alignment horizontal="center" vertical="center"/>
    </xf>
    <xf numFmtId="0" fontId="2" fillId="4" borderId="123" xfId="0" applyFont="1" applyFill="1" applyBorder="1" applyAlignment="1">
      <alignment horizontal="center" vertical="center"/>
    </xf>
    <xf numFmtId="0" fontId="2" fillId="4" borderId="124" xfId="0" applyFont="1" applyFill="1" applyBorder="1" applyAlignment="1">
      <alignment horizontal="center" vertical="center"/>
    </xf>
    <xf numFmtId="0" fontId="3" fillId="4" borderId="125" xfId="0" applyFont="1" applyFill="1" applyBorder="1" applyAlignment="1">
      <alignment horizontal="center" vertical="center"/>
    </xf>
    <xf numFmtId="0" fontId="3" fillId="4" borderId="126" xfId="0" applyFont="1" applyFill="1" applyBorder="1" applyAlignment="1">
      <alignment horizontal="center" vertical="center"/>
    </xf>
    <xf numFmtId="0" fontId="2" fillId="13" borderId="127" xfId="0" applyFont="1" applyFill="1" applyBorder="1" applyAlignment="1">
      <alignment horizontal="center"/>
    </xf>
    <xf numFmtId="0" fontId="2" fillId="13" borderId="128" xfId="0" applyFont="1" applyFill="1" applyBorder="1" applyAlignment="1">
      <alignment horizontal="center"/>
    </xf>
    <xf numFmtId="0" fontId="2" fillId="13" borderId="128" xfId="0" applyFont="1" applyFill="1" applyBorder="1" applyAlignment="1">
      <alignment horizontal="left"/>
    </xf>
    <xf numFmtId="0" fontId="2" fillId="13" borderId="129" xfId="0" applyFont="1" applyFill="1" applyBorder="1" applyAlignment="1">
      <alignment horizontal="center"/>
    </xf>
    <xf numFmtId="0" fontId="0" fillId="15" borderId="130" xfId="0" applyFont="1" applyFill="1" applyBorder="1" applyAlignment="1">
      <alignment horizontal="left"/>
    </xf>
    <xf numFmtId="0" fontId="0" fillId="15" borderId="131" xfId="0" applyFill="1" applyBorder="1" applyAlignment="1">
      <alignment horizontal="left"/>
    </xf>
    <xf numFmtId="0" fontId="0" fillId="15" borderId="131" xfId="0" applyFill="1" applyBorder="1" applyAlignment="1">
      <alignment horizontal="center"/>
    </xf>
    <xf numFmtId="0" fontId="0" fillId="28" borderId="132" xfId="0" applyFill="1" applyBorder="1" applyAlignment="1">
      <alignment horizontal="center"/>
    </xf>
    <xf numFmtId="0" fontId="0" fillId="15" borderId="133" xfId="0" applyFont="1" applyFill="1" applyBorder="1" applyAlignment="1">
      <alignment horizontal="left"/>
    </xf>
    <xf numFmtId="0" fontId="0" fillId="15" borderId="134" xfId="0" applyFill="1" applyBorder="1" applyAlignment="1">
      <alignment horizontal="left"/>
    </xf>
    <xf numFmtId="0" fontId="0" fillId="15" borderId="134" xfId="0" applyFill="1" applyBorder="1" applyAlignment="1">
      <alignment horizontal="center"/>
    </xf>
    <xf numFmtId="0" fontId="0" fillId="28" borderId="135" xfId="0" applyFill="1" applyBorder="1" applyAlignment="1">
      <alignment horizontal="center"/>
    </xf>
    <xf numFmtId="0" fontId="0" fillId="15" borderId="133" xfId="0" applyFill="1" applyBorder="1" applyAlignment="1">
      <alignment horizontal="left"/>
    </xf>
    <xf numFmtId="0" fontId="11" fillId="28" borderId="135" xfId="0" applyFont="1" applyFill="1" applyBorder="1" applyAlignment="1">
      <alignment horizontal="center"/>
    </xf>
    <xf numFmtId="0" fontId="1" fillId="13" borderId="133" xfId="0" applyFont="1" applyFill="1" applyBorder="1" applyAlignment="1">
      <alignment horizontal="left"/>
    </xf>
    <xf numFmtId="0" fontId="1" fillId="13" borderId="134" xfId="0" applyFont="1" applyFill="1" applyBorder="1" applyAlignment="1">
      <alignment horizontal="left"/>
    </xf>
    <xf numFmtId="0" fontId="1" fillId="13" borderId="136" xfId="0" applyFont="1" applyFill="1" applyBorder="1" applyAlignment="1">
      <alignment horizontal="left"/>
    </xf>
    <xf numFmtId="0" fontId="2" fillId="13" borderId="137" xfId="0" applyFont="1" applyFill="1" applyBorder="1" applyAlignment="1">
      <alignment horizontal="center"/>
    </xf>
    <xf numFmtId="0" fontId="2" fillId="13" borderId="138" xfId="0" applyFont="1" applyFill="1" applyBorder="1" applyAlignment="1">
      <alignment horizontal="center"/>
    </xf>
    <xf numFmtId="0" fontId="2" fillId="13" borderId="138" xfId="0" applyFont="1" applyFill="1" applyBorder="1" applyAlignment="1">
      <alignment horizontal="left"/>
    </xf>
    <xf numFmtId="0" fontId="2" fillId="13" borderId="139" xfId="0" applyFont="1" applyFill="1" applyBorder="1" applyAlignment="1">
      <alignment horizontal="center"/>
    </xf>
    <xf numFmtId="0" fontId="0" fillId="15" borderId="140" xfId="0" applyFont="1" applyFill="1" applyBorder="1" applyAlignment="1">
      <alignment horizontal="left"/>
    </xf>
    <xf numFmtId="0" fontId="0" fillId="15" borderId="141" xfId="0" applyFill="1" applyBorder="1" applyAlignment="1">
      <alignment horizontal="left"/>
    </xf>
    <xf numFmtId="0" fontId="0" fillId="15" borderId="141" xfId="0" applyFill="1" applyBorder="1" applyAlignment="1">
      <alignment horizontal="center"/>
    </xf>
    <xf numFmtId="0" fontId="0" fillId="28" borderId="142" xfId="0" applyFill="1" applyBorder="1" applyAlignment="1">
      <alignment horizontal="center"/>
    </xf>
    <xf numFmtId="0" fontId="0" fillId="15" borderId="143" xfId="0" applyFont="1" applyFill="1" applyBorder="1" applyAlignment="1">
      <alignment horizontal="left"/>
    </xf>
    <xf numFmtId="0" fontId="0" fillId="15" borderId="144" xfId="0" applyFill="1" applyBorder="1" applyAlignment="1">
      <alignment horizontal="left"/>
    </xf>
    <xf numFmtId="0" fontId="0" fillId="15" borderId="144" xfId="0" applyFill="1" applyBorder="1" applyAlignment="1">
      <alignment horizontal="center"/>
    </xf>
    <xf numFmtId="0" fontId="0" fillId="28" borderId="145" xfId="0" applyFill="1" applyBorder="1" applyAlignment="1">
      <alignment horizontal="center"/>
    </xf>
    <xf numFmtId="0" fontId="0" fillId="15" borderId="143" xfId="0" applyFill="1" applyBorder="1" applyAlignment="1">
      <alignment horizontal="left"/>
    </xf>
    <xf numFmtId="0" fontId="11" fillId="28" borderId="145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0" fontId="2" fillId="4" borderId="146" xfId="0" applyFont="1" applyFill="1" applyBorder="1" applyAlignment="1">
      <alignment horizontal="center" vertical="center"/>
    </xf>
    <xf numFmtId="0" fontId="2" fillId="4" borderId="147" xfId="0" applyFont="1" applyFill="1" applyBorder="1" applyAlignment="1">
      <alignment horizontal="center" vertical="center"/>
    </xf>
    <xf numFmtId="0" fontId="2" fillId="4" borderId="148" xfId="0" applyFont="1" applyFill="1" applyBorder="1" applyAlignment="1">
      <alignment horizontal="center" vertical="center"/>
    </xf>
    <xf numFmtId="0" fontId="3" fillId="4" borderId="149" xfId="0" applyFont="1" applyFill="1" applyBorder="1" applyAlignment="1">
      <alignment horizontal="center" vertical="center"/>
    </xf>
    <xf numFmtId="3" fontId="11" fillId="0" borderId="0" xfId="1" applyNumberFormat="1" applyFill="1" applyBorder="1"/>
    <xf numFmtId="0" fontId="25" fillId="0" borderId="0" xfId="1" applyFont="1" applyFill="1"/>
    <xf numFmtId="0" fontId="26" fillId="0" borderId="0" xfId="1" applyFont="1" applyFill="1" applyBorder="1"/>
    <xf numFmtId="3" fontId="13" fillId="8" borderId="150" xfId="1" applyNumberFormat="1" applyFont="1" applyFill="1" applyBorder="1" applyAlignment="1">
      <alignment horizontal="center" vertical="center" wrapText="1"/>
    </xf>
    <xf numFmtId="0" fontId="13" fillId="8" borderId="151" xfId="1" applyFont="1" applyFill="1" applyBorder="1" applyProtection="1">
      <protection locked="0"/>
    </xf>
    <xf numFmtId="0" fontId="27" fillId="8" borderId="152" xfId="1" applyFont="1" applyFill="1" applyBorder="1" applyProtection="1">
      <protection locked="0"/>
    </xf>
    <xf numFmtId="0" fontId="27" fillId="8" borderId="153" xfId="1" applyFont="1" applyFill="1" applyBorder="1" applyProtection="1">
      <protection locked="0"/>
    </xf>
    <xf numFmtId="0" fontId="13" fillId="8" borderId="152" xfId="1" applyFont="1" applyFill="1" applyBorder="1" applyProtection="1">
      <protection locked="0"/>
    </xf>
    <xf numFmtId="0" fontId="13" fillId="0" borderId="80" xfId="1" applyFont="1" applyBorder="1" applyAlignment="1">
      <alignment horizontal="center" vertical="center"/>
    </xf>
    <xf numFmtId="3" fontId="13" fillId="8" borderId="154" xfId="1" applyNumberFormat="1" applyFont="1" applyFill="1" applyBorder="1" applyAlignment="1">
      <alignment horizontal="center" vertical="center" wrapText="1"/>
    </xf>
    <xf numFmtId="0" fontId="25" fillId="8" borderId="155" xfId="1" applyFont="1" applyFill="1" applyBorder="1"/>
    <xf numFmtId="0" fontId="25" fillId="8" borderId="156" xfId="1" applyFont="1" applyFill="1" applyBorder="1"/>
    <xf numFmtId="0" fontId="25" fillId="8" borderId="157" xfId="1" applyFont="1" applyFill="1" applyBorder="1"/>
    <xf numFmtId="0" fontId="4" fillId="31" borderId="154" xfId="1" applyFont="1" applyFill="1" applyBorder="1" applyAlignment="1">
      <alignment horizontal="center"/>
    </xf>
    <xf numFmtId="0" fontId="4" fillId="22" borderId="154" xfId="1" applyFont="1" applyFill="1" applyBorder="1" applyAlignment="1">
      <alignment horizontal="center" wrapText="1"/>
    </xf>
    <xf numFmtId="0" fontId="4" fillId="32" borderId="154" xfId="1" applyFont="1" applyFill="1" applyBorder="1" applyAlignment="1">
      <alignment horizontal="center"/>
    </xf>
    <xf numFmtId="0" fontId="4" fillId="0" borderId="158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15" borderId="0" xfId="1" applyFill="1"/>
    <xf numFmtId="3" fontId="25" fillId="15" borderId="0" xfId="1" applyNumberFormat="1" applyFont="1" applyFill="1" applyBorder="1" applyAlignment="1">
      <alignment horizontal="center"/>
    </xf>
    <xf numFmtId="0" fontId="25" fillId="15" borderId="0" xfId="1" applyFont="1" applyFill="1" applyBorder="1" applyAlignment="1">
      <alignment horizontal="center"/>
    </xf>
    <xf numFmtId="3" fontId="11" fillId="15" borderId="0" xfId="1" applyNumberFormat="1" applyFill="1" applyBorder="1"/>
    <xf numFmtId="0" fontId="25" fillId="15" borderId="0" xfId="1" applyFont="1" applyFill="1"/>
    <xf numFmtId="0" fontId="11" fillId="0" borderId="158" xfId="1" applyNumberFormat="1" applyFont="1" applyFill="1" applyBorder="1" applyAlignment="1" applyProtection="1">
      <alignment horizontal="center"/>
      <protection locked="0"/>
    </xf>
    <xf numFmtId="3" fontId="11" fillId="0" borderId="158" xfId="1" applyNumberFormat="1" applyFont="1" applyFill="1" applyBorder="1" applyProtection="1">
      <protection locked="0"/>
    </xf>
    <xf numFmtId="0" fontId="11" fillId="0" borderId="0" xfId="1" applyFill="1" applyProtection="1">
      <protection locked="0"/>
    </xf>
    <xf numFmtId="0" fontId="11" fillId="0" borderId="159" xfId="1" applyFont="1" applyFill="1" applyBorder="1" applyAlignment="1" applyProtection="1">
      <alignment horizontal="center"/>
      <protection locked="0"/>
    </xf>
    <xf numFmtId="0" fontId="11" fillId="0" borderId="160" xfId="1" applyFont="1" applyFill="1" applyBorder="1" applyAlignment="1" applyProtection="1">
      <alignment horizontal="center"/>
      <protection locked="0"/>
    </xf>
    <xf numFmtId="0" fontId="11" fillId="0" borderId="161" xfId="1" applyFont="1" applyFill="1" applyBorder="1" applyAlignment="1" applyProtection="1">
      <alignment horizontal="center"/>
      <protection locked="0"/>
    </xf>
    <xf numFmtId="0" fontId="11" fillId="0" borderId="158" xfId="1" applyFont="1" applyFill="1" applyBorder="1" applyAlignment="1" applyProtection="1">
      <alignment horizontal="center"/>
      <protection locked="0"/>
    </xf>
    <xf numFmtId="0" fontId="4" fillId="0" borderId="158" xfId="1" applyFont="1" applyFill="1" applyBorder="1" applyAlignment="1" applyProtection="1">
      <alignment horizontal="center"/>
      <protection locked="0"/>
    </xf>
    <xf numFmtId="0" fontId="11" fillId="0" borderId="158" xfId="1" applyBorder="1"/>
    <xf numFmtId="0" fontId="11" fillId="0" borderId="158" xfId="1" applyFill="1" applyBorder="1" applyAlignment="1" applyProtection="1">
      <alignment horizontal="center"/>
      <protection locked="0"/>
    </xf>
    <xf numFmtId="0" fontId="11" fillId="0" borderId="155" xfId="1" applyFont="1" applyFill="1" applyBorder="1" applyAlignment="1" applyProtection="1">
      <alignment horizontal="center"/>
      <protection locked="0"/>
    </xf>
    <xf numFmtId="0" fontId="11" fillId="0" borderId="156" xfId="1" applyFont="1" applyFill="1" applyBorder="1" applyAlignment="1" applyProtection="1">
      <alignment horizontal="center"/>
      <protection locked="0"/>
    </xf>
    <xf numFmtId="0" fontId="11" fillId="0" borderId="157" xfId="1" applyFont="1" applyFill="1" applyBorder="1" applyAlignment="1" applyProtection="1">
      <alignment horizontal="center"/>
      <protection locked="0"/>
    </xf>
    <xf numFmtId="0" fontId="11" fillId="0" borderId="154" xfId="1" applyFont="1" applyFill="1" applyBorder="1" applyAlignment="1" applyProtection="1">
      <alignment horizontal="center"/>
      <protection locked="0"/>
    </xf>
    <xf numFmtId="0" fontId="11" fillId="0" borderId="158" xfId="1" applyBorder="1" applyAlignment="1"/>
    <xf numFmtId="0" fontId="25" fillId="0" borderId="0" xfId="1" applyFont="1" applyFill="1" applyBorder="1"/>
    <xf numFmtId="0" fontId="11" fillId="0" borderId="0" xfId="1" applyFont="1" applyFill="1" applyBorder="1"/>
    <xf numFmtId="0" fontId="11" fillId="15" borderId="0" xfId="1" applyFill="1" applyBorder="1"/>
    <xf numFmtId="0" fontId="11" fillId="0" borderId="158" xfId="1" applyNumberFormat="1" applyFill="1" applyBorder="1" applyAlignment="1" applyProtection="1">
      <alignment horizontal="center"/>
      <protection locked="0"/>
    </xf>
    <xf numFmtId="3" fontId="11" fillId="0" borderId="158" xfId="1" applyNumberFormat="1" applyBorder="1"/>
    <xf numFmtId="0" fontId="11" fillId="0" borderId="0" xfId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 2" xfId="1"/>
    <cellStyle name="Yel_invis" xfId="2"/>
  </cellStyles>
  <dxfs count="688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C24" sqref="C24"/>
    </sheetView>
  </sheetViews>
  <sheetFormatPr defaultRowHeight="15" x14ac:dyDescent="0.25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16" width="5.7109375" customWidth="1"/>
    <col min="17" max="17" width="3.28515625" customWidth="1"/>
    <col min="18" max="23" width="5.7109375" customWidth="1"/>
  </cols>
  <sheetData>
    <row r="1" spans="1:23" ht="12.75" customHeight="1" x14ac:dyDescent="0.25">
      <c r="A1" s="313">
        <v>41839</v>
      </c>
      <c r="B1" s="315" t="s">
        <v>0</v>
      </c>
      <c r="C1" s="315"/>
      <c r="D1" s="315"/>
      <c r="E1" s="316"/>
      <c r="F1" s="1"/>
      <c r="H1" s="319" t="s">
        <v>1</v>
      </c>
      <c r="I1" s="320"/>
      <c r="J1" s="320"/>
      <c r="K1" s="320"/>
      <c r="L1" s="321"/>
      <c r="R1" s="2"/>
      <c r="S1" s="2"/>
      <c r="T1" s="2"/>
      <c r="U1" s="2"/>
      <c r="V1" s="2"/>
      <c r="W1" s="2"/>
    </row>
    <row r="2" spans="1:23" ht="12.75" customHeight="1" x14ac:dyDescent="0.25">
      <c r="A2" s="314"/>
      <c r="B2" s="317"/>
      <c r="C2" s="317"/>
      <c r="D2" s="317"/>
      <c r="E2" s="318"/>
      <c r="F2" s="1"/>
      <c r="H2" s="3" t="s">
        <v>2</v>
      </c>
      <c r="I2" s="4"/>
      <c r="J2" s="4"/>
      <c r="K2" s="4"/>
      <c r="L2" s="5"/>
      <c r="R2" s="2"/>
      <c r="S2" s="2"/>
      <c r="T2" s="2"/>
      <c r="U2" s="2"/>
      <c r="V2" s="2"/>
      <c r="W2" s="2"/>
    </row>
    <row r="3" spans="1:23" ht="12.75" customHeight="1" thickBot="1" x14ac:dyDescent="0.3">
      <c r="A3" s="322" t="s">
        <v>3</v>
      </c>
      <c r="B3" s="323"/>
      <c r="C3" s="323"/>
      <c r="D3" s="6" t="s">
        <v>4</v>
      </c>
      <c r="E3" s="7" t="s">
        <v>5</v>
      </c>
      <c r="F3" s="8"/>
      <c r="H3" s="3" t="s">
        <v>6</v>
      </c>
      <c r="I3" s="4"/>
      <c r="J3" s="4"/>
      <c r="K3" s="4"/>
      <c r="L3" s="5"/>
      <c r="R3" s="2"/>
      <c r="S3" s="2"/>
      <c r="T3" s="2"/>
      <c r="U3" s="2"/>
      <c r="V3" s="2"/>
      <c r="W3" s="2"/>
    </row>
    <row r="4" spans="1:23" ht="12.75" customHeight="1" thickBot="1" x14ac:dyDescent="0.3">
      <c r="A4" s="324" t="s">
        <v>7</v>
      </c>
      <c r="B4" s="325"/>
      <c r="C4" s="325"/>
      <c r="D4" s="10" t="s">
        <v>8</v>
      </c>
      <c r="E4" s="11">
        <v>100</v>
      </c>
      <c r="H4" s="12" t="s">
        <v>9</v>
      </c>
      <c r="I4" s="13"/>
      <c r="J4" s="13"/>
      <c r="K4" s="13"/>
      <c r="L4" s="14"/>
      <c r="R4" s="2"/>
      <c r="S4" s="2"/>
      <c r="T4" s="2"/>
      <c r="U4" s="2"/>
      <c r="V4" s="2"/>
      <c r="W4" s="2"/>
    </row>
    <row r="5" spans="1:23" ht="12.75" customHeight="1" x14ac:dyDescent="0.25">
      <c r="A5" s="15"/>
      <c r="R5" s="310" t="s">
        <v>10</v>
      </c>
      <c r="S5" s="311"/>
      <c r="T5" s="311"/>
      <c r="U5" s="311"/>
      <c r="V5" s="311"/>
      <c r="W5" s="312"/>
    </row>
    <row r="6" spans="1:23" ht="12.75" customHeight="1" thickBot="1" x14ac:dyDescent="0.3">
      <c r="R6" s="16"/>
      <c r="S6" s="16"/>
      <c r="T6" s="16"/>
      <c r="U6" s="17"/>
      <c r="V6" s="17"/>
      <c r="W6" s="2"/>
    </row>
    <row r="7" spans="1:23" ht="12.75" customHeight="1" thickBot="1" x14ac:dyDescent="0.3">
      <c r="A7" s="294" t="s">
        <v>11</v>
      </c>
      <c r="B7" s="296" t="s">
        <v>12</v>
      </c>
      <c r="C7" s="297" t="s">
        <v>13</v>
      </c>
      <c r="D7" s="298" t="s">
        <v>14</v>
      </c>
      <c r="E7" s="299" t="s">
        <v>15</v>
      </c>
      <c r="F7" s="299"/>
      <c r="G7" s="299"/>
      <c r="H7" s="299"/>
      <c r="I7" s="300" t="s">
        <v>16</v>
      </c>
      <c r="J7" s="300"/>
      <c r="K7" s="300"/>
      <c r="L7" s="300"/>
      <c r="M7" s="303" t="s">
        <v>17</v>
      </c>
      <c r="N7" s="303"/>
      <c r="O7" s="303"/>
      <c r="P7" s="303"/>
      <c r="Q7" s="18"/>
      <c r="R7" s="304" t="s">
        <v>18</v>
      </c>
      <c r="S7" s="306" t="s">
        <v>19</v>
      </c>
      <c r="T7" s="306" t="s">
        <v>20</v>
      </c>
      <c r="U7" s="306" t="s">
        <v>21</v>
      </c>
      <c r="V7" s="308" t="s">
        <v>22</v>
      </c>
      <c r="W7" s="301" t="s">
        <v>23</v>
      </c>
    </row>
    <row r="8" spans="1:23" ht="12.75" customHeight="1" thickBot="1" x14ac:dyDescent="0.3">
      <c r="A8" s="295"/>
      <c r="B8" s="296"/>
      <c r="C8" s="297"/>
      <c r="D8" s="298"/>
      <c r="E8" s="19" t="s">
        <v>24</v>
      </c>
      <c r="F8" s="20" t="s">
        <v>25</v>
      </c>
      <c r="G8" s="21" t="s">
        <v>26</v>
      </c>
      <c r="H8" s="22" t="s">
        <v>23</v>
      </c>
      <c r="I8" s="19" t="s">
        <v>24</v>
      </c>
      <c r="J8" s="20" t="s">
        <v>25</v>
      </c>
      <c r="K8" s="21" t="s">
        <v>26</v>
      </c>
      <c r="L8" s="22" t="s">
        <v>23</v>
      </c>
      <c r="M8" s="19" t="s">
        <v>24</v>
      </c>
      <c r="N8" s="20" t="s">
        <v>25</v>
      </c>
      <c r="O8" s="21" t="s">
        <v>26</v>
      </c>
      <c r="P8" s="22" t="s">
        <v>23</v>
      </c>
      <c r="Q8" s="18"/>
      <c r="R8" s="305"/>
      <c r="S8" s="307"/>
      <c r="T8" s="307"/>
      <c r="U8" s="307"/>
      <c r="V8" s="309"/>
      <c r="W8" s="302"/>
    </row>
    <row r="9" spans="1:23" ht="12.75" customHeight="1" x14ac:dyDescent="0.25">
      <c r="A9" s="23">
        <v>21511404992</v>
      </c>
      <c r="B9" s="24" t="s">
        <v>41</v>
      </c>
      <c r="C9" s="25" t="s">
        <v>42</v>
      </c>
      <c r="D9" s="26">
        <v>2</v>
      </c>
      <c r="E9" s="27">
        <v>23</v>
      </c>
      <c r="F9" s="28">
        <v>20</v>
      </c>
      <c r="G9" s="29">
        <v>41</v>
      </c>
      <c r="H9" s="30">
        <v>1</v>
      </c>
      <c r="I9" s="27">
        <v>19</v>
      </c>
      <c r="J9" s="28">
        <v>21</v>
      </c>
      <c r="K9" s="29">
        <v>38</v>
      </c>
      <c r="L9" s="30">
        <v>1</v>
      </c>
      <c r="M9" s="27">
        <v>25</v>
      </c>
      <c r="N9" s="28">
        <v>21</v>
      </c>
      <c r="O9" s="29">
        <v>44</v>
      </c>
      <c r="P9" s="30">
        <v>1</v>
      </c>
      <c r="Q9" s="31"/>
      <c r="R9" s="32">
        <v>4</v>
      </c>
      <c r="S9" s="33" t="s">
        <v>29</v>
      </c>
      <c r="T9" s="33" t="s">
        <v>29</v>
      </c>
      <c r="U9" s="33" t="s">
        <v>29</v>
      </c>
      <c r="V9" s="34" t="s">
        <v>29</v>
      </c>
      <c r="W9" s="30">
        <v>1</v>
      </c>
    </row>
    <row r="10" spans="1:23" ht="12.75" customHeight="1" x14ac:dyDescent="0.25">
      <c r="A10" s="35">
        <v>21511202453</v>
      </c>
      <c r="B10" s="36" t="s">
        <v>36</v>
      </c>
      <c r="C10" s="37" t="s">
        <v>37</v>
      </c>
      <c r="D10" s="38">
        <v>3.5</v>
      </c>
      <c r="E10" s="39">
        <v>21</v>
      </c>
      <c r="F10" s="40">
        <v>20</v>
      </c>
      <c r="G10" s="41">
        <v>37.5</v>
      </c>
      <c r="H10" s="42">
        <v>2</v>
      </c>
      <c r="I10" s="39">
        <v>18</v>
      </c>
      <c r="J10" s="40">
        <v>16</v>
      </c>
      <c r="K10" s="41">
        <v>30.5</v>
      </c>
      <c r="L10" s="42">
        <v>2</v>
      </c>
      <c r="M10" s="39">
        <v>22</v>
      </c>
      <c r="N10" s="40">
        <v>17</v>
      </c>
      <c r="O10" s="41">
        <v>35.5</v>
      </c>
      <c r="P10" s="42">
        <v>4</v>
      </c>
      <c r="Q10" s="31"/>
      <c r="R10" s="32">
        <v>3</v>
      </c>
      <c r="S10" s="33" t="s">
        <v>29</v>
      </c>
      <c r="T10" s="33" t="s">
        <v>29</v>
      </c>
      <c r="U10" s="33" t="s">
        <v>29</v>
      </c>
      <c r="V10" s="34" t="s">
        <v>29</v>
      </c>
      <c r="W10" s="42">
        <v>2</v>
      </c>
    </row>
    <row r="11" spans="1:23" ht="12.75" customHeight="1" x14ac:dyDescent="0.25">
      <c r="A11" s="35">
        <v>21511101216</v>
      </c>
      <c r="B11" s="36" t="s">
        <v>43</v>
      </c>
      <c r="C11" s="37" t="s">
        <v>28</v>
      </c>
      <c r="D11" s="38">
        <v>4</v>
      </c>
      <c r="E11" s="39">
        <v>18</v>
      </c>
      <c r="F11" s="40">
        <v>20</v>
      </c>
      <c r="G11" s="41">
        <v>34</v>
      </c>
      <c r="H11" s="42">
        <v>3</v>
      </c>
      <c r="I11" s="39">
        <v>17</v>
      </c>
      <c r="J11" s="40">
        <v>17</v>
      </c>
      <c r="K11" s="41">
        <v>30</v>
      </c>
      <c r="L11" s="42">
        <v>3</v>
      </c>
      <c r="M11" s="39">
        <v>20</v>
      </c>
      <c r="N11" s="40">
        <v>17</v>
      </c>
      <c r="O11" s="41">
        <v>33</v>
      </c>
      <c r="P11" s="42">
        <v>5</v>
      </c>
      <c r="Q11" s="31"/>
      <c r="R11" s="32">
        <v>2</v>
      </c>
      <c r="S11" s="33" t="s">
        <v>29</v>
      </c>
      <c r="T11" s="33" t="s">
        <v>29</v>
      </c>
      <c r="U11" s="33" t="s">
        <v>29</v>
      </c>
      <c r="V11" s="34" t="s">
        <v>29</v>
      </c>
      <c r="W11" s="42">
        <v>3</v>
      </c>
    </row>
    <row r="12" spans="1:23" ht="12.75" customHeight="1" x14ac:dyDescent="0.25">
      <c r="A12" s="35">
        <v>21511101592</v>
      </c>
      <c r="B12" s="36" t="s">
        <v>39</v>
      </c>
      <c r="C12" s="37" t="s">
        <v>40</v>
      </c>
      <c r="D12" s="38">
        <v>3</v>
      </c>
      <c r="E12" s="39">
        <v>16</v>
      </c>
      <c r="F12" s="40">
        <v>15</v>
      </c>
      <c r="G12" s="41">
        <v>28</v>
      </c>
      <c r="H12" s="42">
        <v>5</v>
      </c>
      <c r="I12" s="39">
        <v>16</v>
      </c>
      <c r="J12" s="40">
        <v>16</v>
      </c>
      <c r="K12" s="41">
        <v>29</v>
      </c>
      <c r="L12" s="42">
        <v>4</v>
      </c>
      <c r="M12" s="39">
        <v>20</v>
      </c>
      <c r="N12" s="40">
        <v>20</v>
      </c>
      <c r="O12" s="41">
        <v>37</v>
      </c>
      <c r="P12" s="42">
        <v>2</v>
      </c>
      <c r="Q12" s="31"/>
      <c r="R12" s="32">
        <v>1</v>
      </c>
      <c r="S12" s="33" t="s">
        <v>29</v>
      </c>
      <c r="T12" s="33" t="s">
        <v>29</v>
      </c>
      <c r="U12" s="33" t="s">
        <v>29</v>
      </c>
      <c r="V12" s="34" t="s">
        <v>29</v>
      </c>
      <c r="W12" s="42">
        <v>4</v>
      </c>
    </row>
    <row r="13" spans="1:23" ht="12.75" customHeight="1" thickBot="1" x14ac:dyDescent="0.3">
      <c r="A13" s="43">
        <v>21511202555</v>
      </c>
      <c r="B13" s="44" t="s">
        <v>38</v>
      </c>
      <c r="C13" s="45" t="s">
        <v>28</v>
      </c>
      <c r="D13" s="46">
        <v>1.5</v>
      </c>
      <c r="E13" s="47">
        <v>15</v>
      </c>
      <c r="F13" s="48">
        <v>19</v>
      </c>
      <c r="G13" s="49">
        <v>32.5</v>
      </c>
      <c r="H13" s="50">
        <v>4</v>
      </c>
      <c r="I13" s="47">
        <v>15</v>
      </c>
      <c r="J13" s="48">
        <v>15</v>
      </c>
      <c r="K13" s="49">
        <v>28.5</v>
      </c>
      <c r="L13" s="50">
        <v>5</v>
      </c>
      <c r="M13" s="47">
        <v>20</v>
      </c>
      <c r="N13" s="48">
        <v>18</v>
      </c>
      <c r="O13" s="49">
        <v>36.5</v>
      </c>
      <c r="P13" s="50">
        <v>3</v>
      </c>
      <c r="Q13" s="54"/>
      <c r="R13" s="51">
        <v>0</v>
      </c>
      <c r="S13" s="52" t="s">
        <v>29</v>
      </c>
      <c r="T13" s="52" t="s">
        <v>29</v>
      </c>
      <c r="U13" s="52" t="s">
        <v>29</v>
      </c>
      <c r="V13" s="53" t="s">
        <v>29</v>
      </c>
      <c r="W13" s="50">
        <v>5</v>
      </c>
    </row>
    <row r="14" spans="1:23" ht="12.75" customHeight="1" thickBot="1" x14ac:dyDescent="0.3"/>
    <row r="15" spans="1:23" ht="12.75" customHeight="1" thickBot="1" x14ac:dyDescent="0.3">
      <c r="A15" s="294" t="s">
        <v>11</v>
      </c>
      <c r="B15" s="296" t="s">
        <v>12</v>
      </c>
      <c r="C15" s="297" t="s">
        <v>13</v>
      </c>
      <c r="D15" s="298" t="s">
        <v>14</v>
      </c>
      <c r="E15" s="299" t="s">
        <v>15</v>
      </c>
      <c r="F15" s="299"/>
      <c r="G15" s="299"/>
      <c r="H15" s="299"/>
      <c r="I15" s="300" t="s">
        <v>16</v>
      </c>
      <c r="J15" s="300"/>
      <c r="K15" s="300"/>
      <c r="L15" s="300"/>
      <c r="M15" s="303" t="s">
        <v>17</v>
      </c>
      <c r="N15" s="303"/>
      <c r="O15" s="303"/>
      <c r="P15" s="303"/>
      <c r="Q15" s="18"/>
      <c r="R15" s="304" t="s">
        <v>18</v>
      </c>
      <c r="S15" s="306" t="s">
        <v>19</v>
      </c>
      <c r="T15" s="306" t="s">
        <v>20</v>
      </c>
      <c r="U15" s="306" t="s">
        <v>21</v>
      </c>
      <c r="V15" s="308" t="s">
        <v>22</v>
      </c>
      <c r="W15" s="301" t="s">
        <v>23</v>
      </c>
    </row>
    <row r="16" spans="1:23" ht="12.75" customHeight="1" thickBot="1" x14ac:dyDescent="0.3">
      <c r="A16" s="295"/>
      <c r="B16" s="296"/>
      <c r="C16" s="297"/>
      <c r="D16" s="298"/>
      <c r="E16" s="19" t="s">
        <v>24</v>
      </c>
      <c r="F16" s="20" t="s">
        <v>25</v>
      </c>
      <c r="G16" s="21" t="s">
        <v>26</v>
      </c>
      <c r="H16" s="22" t="s">
        <v>23</v>
      </c>
      <c r="I16" s="19" t="s">
        <v>24</v>
      </c>
      <c r="J16" s="20" t="s">
        <v>25</v>
      </c>
      <c r="K16" s="21" t="s">
        <v>26</v>
      </c>
      <c r="L16" s="22" t="s">
        <v>23</v>
      </c>
      <c r="M16" s="19" t="s">
        <v>24</v>
      </c>
      <c r="N16" s="20" t="s">
        <v>25</v>
      </c>
      <c r="O16" s="21" t="s">
        <v>26</v>
      </c>
      <c r="P16" s="22" t="s">
        <v>23</v>
      </c>
      <c r="Q16" s="18"/>
      <c r="R16" s="305"/>
      <c r="S16" s="307"/>
      <c r="T16" s="307"/>
      <c r="U16" s="307"/>
      <c r="V16" s="309"/>
      <c r="W16" s="302"/>
    </row>
    <row r="17" spans="1:23" ht="12.75" customHeight="1" x14ac:dyDescent="0.25">
      <c r="A17" s="23">
        <v>11511000725</v>
      </c>
      <c r="B17" s="24" t="s">
        <v>51</v>
      </c>
      <c r="C17" s="25" t="s">
        <v>28</v>
      </c>
      <c r="D17" s="26">
        <v>1</v>
      </c>
      <c r="E17" s="27">
        <v>38</v>
      </c>
      <c r="F17" s="28">
        <v>37</v>
      </c>
      <c r="G17" s="29">
        <v>74</v>
      </c>
      <c r="H17" s="30">
        <v>1</v>
      </c>
      <c r="I17" s="27">
        <v>37</v>
      </c>
      <c r="J17" s="28">
        <v>41</v>
      </c>
      <c r="K17" s="29">
        <v>77</v>
      </c>
      <c r="L17" s="30">
        <v>1</v>
      </c>
      <c r="M17" s="27">
        <v>37</v>
      </c>
      <c r="N17" s="28">
        <v>40</v>
      </c>
      <c r="O17" s="29">
        <v>76</v>
      </c>
      <c r="P17" s="30">
        <v>2</v>
      </c>
      <c r="Q17" s="31"/>
      <c r="R17" s="32">
        <v>5</v>
      </c>
      <c r="S17" s="33" t="s">
        <v>29</v>
      </c>
      <c r="T17" s="33" t="s">
        <v>29</v>
      </c>
      <c r="U17" s="33" t="s">
        <v>29</v>
      </c>
      <c r="V17" s="55" t="s">
        <v>29</v>
      </c>
      <c r="W17" s="30">
        <v>1</v>
      </c>
    </row>
    <row r="18" spans="1:23" ht="12.75" customHeight="1" x14ac:dyDescent="0.25">
      <c r="A18" s="35">
        <v>11511000645</v>
      </c>
      <c r="B18" s="36" t="s">
        <v>50</v>
      </c>
      <c r="C18" s="37" t="s">
        <v>28</v>
      </c>
      <c r="D18" s="38">
        <v>3</v>
      </c>
      <c r="E18" s="39">
        <v>38</v>
      </c>
      <c r="F18" s="40">
        <v>34</v>
      </c>
      <c r="G18" s="41">
        <v>69</v>
      </c>
      <c r="H18" s="42">
        <v>2</v>
      </c>
      <c r="I18" s="39">
        <v>34</v>
      </c>
      <c r="J18" s="40">
        <v>36</v>
      </c>
      <c r="K18" s="41">
        <v>67</v>
      </c>
      <c r="L18" s="42">
        <v>2</v>
      </c>
      <c r="M18" s="39">
        <v>42</v>
      </c>
      <c r="N18" s="40">
        <v>40</v>
      </c>
      <c r="O18" s="41">
        <v>79</v>
      </c>
      <c r="P18" s="42">
        <v>1</v>
      </c>
      <c r="Q18" s="31"/>
      <c r="R18" s="32">
        <v>4</v>
      </c>
      <c r="S18" s="33" t="s">
        <v>29</v>
      </c>
      <c r="T18" s="33" t="s">
        <v>29</v>
      </c>
      <c r="U18" s="33" t="s">
        <v>29</v>
      </c>
      <c r="V18" s="55" t="s">
        <v>29</v>
      </c>
      <c r="W18" s="42">
        <v>2</v>
      </c>
    </row>
    <row r="19" spans="1:23" ht="12.75" customHeight="1" x14ac:dyDescent="0.25">
      <c r="A19" s="35">
        <v>11511202971</v>
      </c>
      <c r="B19" s="36" t="s">
        <v>47</v>
      </c>
      <c r="C19" s="37" t="s">
        <v>48</v>
      </c>
      <c r="D19" s="38">
        <v>1</v>
      </c>
      <c r="E19" s="39">
        <v>33</v>
      </c>
      <c r="F19" s="40">
        <v>32</v>
      </c>
      <c r="G19" s="41">
        <v>64</v>
      </c>
      <c r="H19" s="42">
        <v>3</v>
      </c>
      <c r="I19" s="39">
        <v>32</v>
      </c>
      <c r="J19" s="40">
        <v>34</v>
      </c>
      <c r="K19" s="41">
        <v>65</v>
      </c>
      <c r="L19" s="42">
        <v>4</v>
      </c>
      <c r="M19" s="39">
        <v>29</v>
      </c>
      <c r="N19" s="40">
        <v>25</v>
      </c>
      <c r="O19" s="41">
        <v>53</v>
      </c>
      <c r="P19" s="42">
        <v>3</v>
      </c>
      <c r="Q19" s="31"/>
      <c r="R19" s="32">
        <v>3</v>
      </c>
      <c r="S19" s="33" t="s">
        <v>29</v>
      </c>
      <c r="T19" s="33" t="s">
        <v>29</v>
      </c>
      <c r="U19" s="33" t="s">
        <v>29</v>
      </c>
      <c r="V19" s="55" t="s">
        <v>29</v>
      </c>
      <c r="W19" s="42">
        <v>3</v>
      </c>
    </row>
    <row r="20" spans="1:23" ht="12.75" customHeight="1" x14ac:dyDescent="0.25">
      <c r="A20" s="35">
        <v>11511303279</v>
      </c>
      <c r="B20" s="36" t="s">
        <v>49</v>
      </c>
      <c r="C20" s="37" t="s">
        <v>28</v>
      </c>
      <c r="D20" s="38">
        <v>3</v>
      </c>
      <c r="E20" s="39">
        <v>34</v>
      </c>
      <c r="F20" s="40">
        <v>30</v>
      </c>
      <c r="G20" s="41">
        <v>61</v>
      </c>
      <c r="H20" s="42">
        <v>4</v>
      </c>
      <c r="I20" s="39">
        <v>33</v>
      </c>
      <c r="J20" s="40">
        <v>36</v>
      </c>
      <c r="K20" s="41">
        <v>66</v>
      </c>
      <c r="L20" s="42">
        <v>3</v>
      </c>
      <c r="M20" s="39">
        <v>27</v>
      </c>
      <c r="N20" s="40">
        <v>25</v>
      </c>
      <c r="O20" s="41">
        <v>49</v>
      </c>
      <c r="P20" s="42">
        <v>4</v>
      </c>
      <c r="Q20" s="31"/>
      <c r="R20" s="32">
        <v>2</v>
      </c>
      <c r="S20" s="33" t="s">
        <v>29</v>
      </c>
      <c r="T20" s="33" t="s">
        <v>29</v>
      </c>
      <c r="U20" s="33" t="s">
        <v>29</v>
      </c>
      <c r="V20" s="55" t="s">
        <v>29</v>
      </c>
      <c r="W20" s="42">
        <v>4</v>
      </c>
    </row>
    <row r="21" spans="1:23" ht="12.75" customHeight="1" x14ac:dyDescent="0.25">
      <c r="A21" s="35">
        <v>11511303960</v>
      </c>
      <c r="B21" s="36" t="s">
        <v>46</v>
      </c>
      <c r="C21" s="37" t="s">
        <v>28</v>
      </c>
      <c r="D21" s="38">
        <v>3.5</v>
      </c>
      <c r="E21" s="39">
        <v>24</v>
      </c>
      <c r="F21" s="40">
        <v>23</v>
      </c>
      <c r="G21" s="41">
        <v>43.5</v>
      </c>
      <c r="H21" s="42">
        <v>5</v>
      </c>
      <c r="I21" s="39">
        <v>22</v>
      </c>
      <c r="J21" s="40">
        <v>24</v>
      </c>
      <c r="K21" s="41">
        <v>42.5</v>
      </c>
      <c r="L21" s="42">
        <v>5</v>
      </c>
      <c r="M21" s="39">
        <v>23</v>
      </c>
      <c r="N21" s="40">
        <v>21</v>
      </c>
      <c r="O21" s="41">
        <v>40.5</v>
      </c>
      <c r="P21" s="42">
        <v>5</v>
      </c>
      <c r="Q21" s="31"/>
      <c r="R21" s="32">
        <v>1</v>
      </c>
      <c r="S21" s="33" t="s">
        <v>29</v>
      </c>
      <c r="T21" s="33" t="s">
        <v>29</v>
      </c>
      <c r="U21" s="33" t="s">
        <v>29</v>
      </c>
      <c r="V21" s="55" t="s">
        <v>29</v>
      </c>
      <c r="W21" s="42">
        <v>5</v>
      </c>
    </row>
    <row r="22" spans="1:23" ht="12.75" customHeight="1" thickBot="1" x14ac:dyDescent="0.3">
      <c r="A22" s="43">
        <v>11511202445</v>
      </c>
      <c r="B22" s="44" t="s">
        <v>44</v>
      </c>
      <c r="C22" s="45" t="s">
        <v>45</v>
      </c>
      <c r="D22" s="46">
        <v>4</v>
      </c>
      <c r="E22" s="47">
        <v>21</v>
      </c>
      <c r="F22" s="48">
        <v>24</v>
      </c>
      <c r="G22" s="49">
        <v>41</v>
      </c>
      <c r="H22" s="50">
        <v>6</v>
      </c>
      <c r="I22" s="47">
        <v>18</v>
      </c>
      <c r="J22" s="48">
        <v>19</v>
      </c>
      <c r="K22" s="49">
        <v>33</v>
      </c>
      <c r="L22" s="50">
        <v>6</v>
      </c>
      <c r="M22" s="47">
        <v>22</v>
      </c>
      <c r="N22" s="48">
        <v>20</v>
      </c>
      <c r="O22" s="49">
        <v>38</v>
      </c>
      <c r="P22" s="50">
        <v>6</v>
      </c>
      <c r="Q22" s="54"/>
      <c r="R22" s="51">
        <v>0</v>
      </c>
      <c r="S22" s="52" t="s">
        <v>29</v>
      </c>
      <c r="T22" s="52" t="s">
        <v>29</v>
      </c>
      <c r="U22" s="52" t="s">
        <v>29</v>
      </c>
      <c r="V22" s="56" t="s">
        <v>29</v>
      </c>
      <c r="W22" s="50">
        <v>6</v>
      </c>
    </row>
  </sheetData>
  <sortState ref="A9:W13">
    <sortCondition ref="W9:W13"/>
  </sortState>
  <mergeCells count="32">
    <mergeCell ref="R5:W5"/>
    <mergeCell ref="A1:A2"/>
    <mergeCell ref="B1:E2"/>
    <mergeCell ref="H1:L1"/>
    <mergeCell ref="A3:C3"/>
    <mergeCell ref="A4:C4"/>
    <mergeCell ref="A7:A8"/>
    <mergeCell ref="B7:B8"/>
    <mergeCell ref="C7:C8"/>
    <mergeCell ref="D7:D8"/>
    <mergeCell ref="E7:H7"/>
    <mergeCell ref="I15:L15"/>
    <mergeCell ref="W7:W8"/>
    <mergeCell ref="M7:P7"/>
    <mergeCell ref="R7:R8"/>
    <mergeCell ref="S7:S8"/>
    <mergeCell ref="T7:T8"/>
    <mergeCell ref="U7:U8"/>
    <mergeCell ref="V7:V8"/>
    <mergeCell ref="I7:L7"/>
    <mergeCell ref="W15:W16"/>
    <mergeCell ref="M15:P15"/>
    <mergeCell ref="R15:R16"/>
    <mergeCell ref="S15:S16"/>
    <mergeCell ref="T15:T16"/>
    <mergeCell ref="U15:U16"/>
    <mergeCell ref="V15:V16"/>
    <mergeCell ref="A15:A16"/>
    <mergeCell ref="B15:B16"/>
    <mergeCell ref="C15:C16"/>
    <mergeCell ref="D15:D16"/>
    <mergeCell ref="E15:H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D26" sqref="D26"/>
    </sheetView>
  </sheetViews>
  <sheetFormatPr defaultRowHeight="15" x14ac:dyDescent="0.25"/>
  <cols>
    <col min="1" max="1" width="13.7109375" customWidth="1"/>
    <col min="2" max="2" width="25.7109375" bestFit="1" customWidth="1"/>
    <col min="3" max="3" width="15.28515625" bestFit="1" customWidth="1"/>
    <col min="4" max="4" width="6" customWidth="1"/>
    <col min="5" max="16" width="5.7109375" customWidth="1"/>
    <col min="17" max="17" width="3.28515625" customWidth="1"/>
    <col min="18" max="23" width="5.7109375" customWidth="1"/>
  </cols>
  <sheetData>
    <row r="1" spans="1:23" ht="12.75" customHeight="1" x14ac:dyDescent="0.25">
      <c r="A1" s="313">
        <v>41839</v>
      </c>
      <c r="B1" s="315" t="s">
        <v>0</v>
      </c>
      <c r="C1" s="315"/>
      <c r="D1" s="315"/>
      <c r="E1" s="316"/>
      <c r="F1" s="1"/>
      <c r="H1" s="319" t="s">
        <v>1</v>
      </c>
      <c r="I1" s="320"/>
      <c r="J1" s="320"/>
      <c r="K1" s="320"/>
      <c r="L1" s="321"/>
      <c r="R1" s="2"/>
      <c r="S1" s="2"/>
      <c r="T1" s="2"/>
      <c r="U1" s="2"/>
      <c r="V1" s="2"/>
      <c r="W1" s="2"/>
    </row>
    <row r="2" spans="1:23" ht="12.75" customHeight="1" x14ac:dyDescent="0.25">
      <c r="A2" s="314"/>
      <c r="B2" s="317"/>
      <c r="C2" s="317"/>
      <c r="D2" s="317"/>
      <c r="E2" s="318"/>
      <c r="F2" s="1"/>
      <c r="H2" s="3" t="s">
        <v>2</v>
      </c>
      <c r="I2" s="4"/>
      <c r="J2" s="4"/>
      <c r="K2" s="4"/>
      <c r="L2" s="5"/>
      <c r="R2" s="2"/>
      <c r="S2" s="2"/>
      <c r="T2" s="2"/>
      <c r="U2" s="2"/>
      <c r="V2" s="2"/>
      <c r="W2" s="2"/>
    </row>
    <row r="3" spans="1:23" ht="12.75" customHeight="1" thickBot="1" x14ac:dyDescent="0.3">
      <c r="A3" s="322" t="s">
        <v>3</v>
      </c>
      <c r="B3" s="323"/>
      <c r="C3" s="323"/>
      <c r="D3" s="6" t="s">
        <v>4</v>
      </c>
      <c r="E3" s="7" t="s">
        <v>5</v>
      </c>
      <c r="F3" s="8"/>
      <c r="H3" s="3" t="s">
        <v>6</v>
      </c>
      <c r="I3" s="4"/>
      <c r="J3" s="4"/>
      <c r="K3" s="4"/>
      <c r="L3" s="5"/>
      <c r="R3" s="2"/>
      <c r="S3" s="2"/>
      <c r="T3" s="2"/>
      <c r="U3" s="2"/>
      <c r="V3" s="2"/>
      <c r="W3" s="2"/>
    </row>
    <row r="4" spans="1:23" ht="12.75" customHeight="1" thickBot="1" x14ac:dyDescent="0.3">
      <c r="A4" s="324" t="s">
        <v>7</v>
      </c>
      <c r="B4" s="325"/>
      <c r="C4" s="325"/>
      <c r="D4" s="10" t="s">
        <v>8</v>
      </c>
      <c r="E4" s="11">
        <v>100</v>
      </c>
      <c r="H4" s="12" t="s">
        <v>9</v>
      </c>
      <c r="I4" s="13"/>
      <c r="J4" s="13"/>
      <c r="K4" s="13"/>
      <c r="L4" s="14"/>
      <c r="R4" s="2"/>
      <c r="S4" s="2"/>
      <c r="T4" s="2"/>
      <c r="U4" s="2"/>
      <c r="V4" s="2"/>
      <c r="W4" s="2"/>
    </row>
    <row r="5" spans="1:23" ht="12.75" customHeight="1" x14ac:dyDescent="0.25">
      <c r="A5" s="15"/>
      <c r="R5" s="310" t="s">
        <v>10</v>
      </c>
      <c r="S5" s="311"/>
      <c r="T5" s="311"/>
      <c r="U5" s="311"/>
      <c r="V5" s="311"/>
      <c r="W5" s="312"/>
    </row>
    <row r="6" spans="1:23" ht="12.75" customHeight="1" thickBot="1" x14ac:dyDescent="0.3">
      <c r="R6" s="16"/>
      <c r="S6" s="16"/>
      <c r="T6" s="16"/>
      <c r="U6" s="17"/>
      <c r="V6" s="17"/>
      <c r="W6" s="2"/>
    </row>
    <row r="7" spans="1:23" ht="12.75" customHeight="1" thickBot="1" x14ac:dyDescent="0.3">
      <c r="A7" s="294" t="s">
        <v>11</v>
      </c>
      <c r="B7" s="296" t="s">
        <v>12</v>
      </c>
      <c r="C7" s="297" t="s">
        <v>13</v>
      </c>
      <c r="D7" s="298" t="s">
        <v>14</v>
      </c>
      <c r="E7" s="299" t="s">
        <v>15</v>
      </c>
      <c r="F7" s="299"/>
      <c r="G7" s="299"/>
      <c r="H7" s="299"/>
      <c r="I7" s="300" t="s">
        <v>16</v>
      </c>
      <c r="J7" s="300"/>
      <c r="K7" s="300"/>
      <c r="L7" s="300"/>
      <c r="M7" s="303" t="s">
        <v>17</v>
      </c>
      <c r="N7" s="303"/>
      <c r="O7" s="303"/>
      <c r="P7" s="303"/>
      <c r="Q7" s="18"/>
      <c r="R7" s="304" t="s">
        <v>18</v>
      </c>
      <c r="S7" s="306" t="s">
        <v>19</v>
      </c>
      <c r="T7" s="306" t="s">
        <v>20</v>
      </c>
      <c r="U7" s="306" t="s">
        <v>21</v>
      </c>
      <c r="V7" s="308" t="s">
        <v>22</v>
      </c>
      <c r="W7" s="301" t="s">
        <v>23</v>
      </c>
    </row>
    <row r="8" spans="1:23" ht="12.75" customHeight="1" thickBot="1" x14ac:dyDescent="0.3">
      <c r="A8" s="295"/>
      <c r="B8" s="296"/>
      <c r="C8" s="297"/>
      <c r="D8" s="298"/>
      <c r="E8" s="19" t="s">
        <v>24</v>
      </c>
      <c r="F8" s="20" t="s">
        <v>25</v>
      </c>
      <c r="G8" s="21" t="s">
        <v>26</v>
      </c>
      <c r="H8" s="22" t="s">
        <v>23</v>
      </c>
      <c r="I8" s="19" t="s">
        <v>24</v>
      </c>
      <c r="J8" s="20" t="s">
        <v>25</v>
      </c>
      <c r="K8" s="21" t="s">
        <v>26</v>
      </c>
      <c r="L8" s="22" t="s">
        <v>23</v>
      </c>
      <c r="M8" s="19" t="s">
        <v>24</v>
      </c>
      <c r="N8" s="20" t="s">
        <v>25</v>
      </c>
      <c r="O8" s="21" t="s">
        <v>26</v>
      </c>
      <c r="P8" s="22" t="s">
        <v>23</v>
      </c>
      <c r="Q8" s="18"/>
      <c r="R8" s="305"/>
      <c r="S8" s="307"/>
      <c r="T8" s="307"/>
      <c r="U8" s="307"/>
      <c r="V8" s="309"/>
      <c r="W8" s="302"/>
    </row>
    <row r="9" spans="1:23" ht="12.75" customHeight="1" x14ac:dyDescent="0.25">
      <c r="A9" s="23">
        <v>21511203014</v>
      </c>
      <c r="B9" s="24" t="s">
        <v>35</v>
      </c>
      <c r="C9" s="25" t="s">
        <v>28</v>
      </c>
      <c r="D9" s="26">
        <v>0.5</v>
      </c>
      <c r="E9" s="27">
        <v>38</v>
      </c>
      <c r="F9" s="28">
        <v>40</v>
      </c>
      <c r="G9" s="29">
        <v>77.5</v>
      </c>
      <c r="H9" s="30">
        <v>1</v>
      </c>
      <c r="I9" s="27">
        <v>40</v>
      </c>
      <c r="J9" s="28">
        <v>48</v>
      </c>
      <c r="K9" s="29">
        <v>87.5</v>
      </c>
      <c r="L9" s="30">
        <v>1</v>
      </c>
      <c r="M9" s="27">
        <v>42</v>
      </c>
      <c r="N9" s="28">
        <v>45</v>
      </c>
      <c r="O9" s="29">
        <v>86.5</v>
      </c>
      <c r="P9" s="30">
        <v>1</v>
      </c>
      <c r="Q9" s="31"/>
      <c r="R9" s="32">
        <v>6</v>
      </c>
      <c r="S9" s="33" t="s">
        <v>29</v>
      </c>
      <c r="T9" s="33" t="s">
        <v>29</v>
      </c>
      <c r="U9" s="33" t="s">
        <v>29</v>
      </c>
      <c r="V9" s="34" t="s">
        <v>29</v>
      </c>
      <c r="W9" s="30">
        <v>1</v>
      </c>
    </row>
    <row r="10" spans="1:23" ht="12.75" customHeight="1" x14ac:dyDescent="0.25">
      <c r="A10" s="35">
        <v>21511304017</v>
      </c>
      <c r="B10" s="36" t="s">
        <v>34</v>
      </c>
      <c r="C10" s="37" t="s">
        <v>28</v>
      </c>
      <c r="D10" s="38">
        <v>2.5</v>
      </c>
      <c r="E10" s="39">
        <v>24</v>
      </c>
      <c r="F10" s="40">
        <v>27</v>
      </c>
      <c r="G10" s="41">
        <v>48.5</v>
      </c>
      <c r="H10" s="42">
        <v>2</v>
      </c>
      <c r="I10" s="39">
        <v>27</v>
      </c>
      <c r="J10" s="40">
        <v>33</v>
      </c>
      <c r="K10" s="41">
        <v>57.5</v>
      </c>
      <c r="L10" s="42">
        <v>2</v>
      </c>
      <c r="M10" s="39">
        <v>36</v>
      </c>
      <c r="N10" s="40">
        <v>34</v>
      </c>
      <c r="O10" s="41">
        <v>67.5</v>
      </c>
      <c r="P10" s="42">
        <v>2</v>
      </c>
      <c r="Q10" s="31"/>
      <c r="R10" s="32">
        <v>5</v>
      </c>
      <c r="S10" s="33" t="s">
        <v>29</v>
      </c>
      <c r="T10" s="33" t="s">
        <v>29</v>
      </c>
      <c r="U10" s="33" t="s">
        <v>29</v>
      </c>
      <c r="V10" s="34" t="s">
        <v>29</v>
      </c>
      <c r="W10" s="42">
        <v>2</v>
      </c>
    </row>
    <row r="11" spans="1:23" ht="12.75" customHeight="1" x14ac:dyDescent="0.25">
      <c r="A11" s="35">
        <v>21511404991</v>
      </c>
      <c r="B11" s="36" t="s">
        <v>30</v>
      </c>
      <c r="C11" s="37" t="s">
        <v>28</v>
      </c>
      <c r="D11" s="38">
        <v>0</v>
      </c>
      <c r="E11" s="39">
        <v>21</v>
      </c>
      <c r="F11" s="40">
        <v>20</v>
      </c>
      <c r="G11" s="41">
        <v>41</v>
      </c>
      <c r="H11" s="42">
        <v>3</v>
      </c>
      <c r="I11" s="39">
        <v>24</v>
      </c>
      <c r="J11" s="40">
        <v>26</v>
      </c>
      <c r="K11" s="41">
        <v>50</v>
      </c>
      <c r="L11" s="42">
        <v>3</v>
      </c>
      <c r="M11" s="39">
        <v>25</v>
      </c>
      <c r="N11" s="40">
        <v>21</v>
      </c>
      <c r="O11" s="41">
        <v>46</v>
      </c>
      <c r="P11" s="42">
        <v>3</v>
      </c>
      <c r="Q11" s="31"/>
      <c r="R11" s="32">
        <v>4</v>
      </c>
      <c r="S11" s="33" t="s">
        <v>29</v>
      </c>
      <c r="T11" s="33" t="s">
        <v>29</v>
      </c>
      <c r="U11" s="33" t="s">
        <v>29</v>
      </c>
      <c r="V11" s="34" t="s">
        <v>29</v>
      </c>
      <c r="W11" s="42">
        <v>3</v>
      </c>
    </row>
    <row r="12" spans="1:23" ht="12.75" customHeight="1" x14ac:dyDescent="0.25">
      <c r="A12" s="35">
        <v>21511304028</v>
      </c>
      <c r="B12" s="36" t="s">
        <v>31</v>
      </c>
      <c r="C12" s="37" t="s">
        <v>28</v>
      </c>
      <c r="D12" s="38">
        <v>3</v>
      </c>
      <c r="E12" s="39">
        <v>12</v>
      </c>
      <c r="F12" s="40">
        <v>10</v>
      </c>
      <c r="G12" s="41">
        <v>19</v>
      </c>
      <c r="H12" s="42">
        <v>5</v>
      </c>
      <c r="I12" s="39">
        <v>18</v>
      </c>
      <c r="J12" s="40">
        <v>16</v>
      </c>
      <c r="K12" s="41">
        <v>31</v>
      </c>
      <c r="L12" s="42">
        <v>4</v>
      </c>
      <c r="M12" s="39">
        <v>22</v>
      </c>
      <c r="N12" s="40">
        <v>20</v>
      </c>
      <c r="O12" s="41">
        <v>39</v>
      </c>
      <c r="P12" s="42">
        <v>4</v>
      </c>
      <c r="Q12" s="31"/>
      <c r="R12" s="32">
        <v>3</v>
      </c>
      <c r="S12" s="33" t="s">
        <v>29</v>
      </c>
      <c r="T12" s="33" t="s">
        <v>29</v>
      </c>
      <c r="U12" s="33" t="s">
        <v>29</v>
      </c>
      <c r="V12" s="34" t="s">
        <v>29</v>
      </c>
      <c r="W12" s="42">
        <v>4</v>
      </c>
    </row>
    <row r="13" spans="1:23" ht="12.75" customHeight="1" x14ac:dyDescent="0.25">
      <c r="A13" s="35">
        <v>21511404989</v>
      </c>
      <c r="B13" s="36" t="s">
        <v>33</v>
      </c>
      <c r="C13" s="37" t="s">
        <v>28</v>
      </c>
      <c r="D13" s="38">
        <v>5</v>
      </c>
      <c r="E13" s="39">
        <v>17</v>
      </c>
      <c r="F13" s="40">
        <v>17</v>
      </c>
      <c r="G13" s="41">
        <v>29</v>
      </c>
      <c r="H13" s="42">
        <v>4</v>
      </c>
      <c r="I13" s="39">
        <v>14</v>
      </c>
      <c r="J13" s="40">
        <v>18</v>
      </c>
      <c r="K13" s="41">
        <v>27</v>
      </c>
      <c r="L13" s="42">
        <v>5</v>
      </c>
      <c r="M13" s="39">
        <v>23</v>
      </c>
      <c r="N13" s="40">
        <v>20</v>
      </c>
      <c r="O13" s="41">
        <v>38</v>
      </c>
      <c r="P13" s="42">
        <v>5</v>
      </c>
      <c r="Q13" s="31"/>
      <c r="R13" s="32">
        <v>2</v>
      </c>
      <c r="S13" s="33" t="s">
        <v>29</v>
      </c>
      <c r="T13" s="33" t="s">
        <v>29</v>
      </c>
      <c r="U13" s="33" t="s">
        <v>29</v>
      </c>
      <c r="V13" s="34" t="s">
        <v>29</v>
      </c>
      <c r="W13" s="42">
        <v>5</v>
      </c>
    </row>
    <row r="14" spans="1:23" ht="12.75" customHeight="1" x14ac:dyDescent="0.25">
      <c r="A14" s="35">
        <v>21511404979</v>
      </c>
      <c r="B14" s="36" t="s">
        <v>27</v>
      </c>
      <c r="C14" s="37" t="s">
        <v>28</v>
      </c>
      <c r="D14" s="38">
        <v>1</v>
      </c>
      <c r="E14" s="39">
        <v>8</v>
      </c>
      <c r="F14" s="40">
        <v>7</v>
      </c>
      <c r="G14" s="41">
        <v>14</v>
      </c>
      <c r="H14" s="42">
        <v>6</v>
      </c>
      <c r="I14" s="39">
        <v>8</v>
      </c>
      <c r="J14" s="40">
        <v>7</v>
      </c>
      <c r="K14" s="41">
        <v>14</v>
      </c>
      <c r="L14" s="42">
        <v>6</v>
      </c>
      <c r="M14" s="39">
        <v>10</v>
      </c>
      <c r="N14" s="40">
        <v>9</v>
      </c>
      <c r="O14" s="41">
        <v>18</v>
      </c>
      <c r="P14" s="42">
        <v>6</v>
      </c>
      <c r="Q14" s="31"/>
      <c r="R14" s="32">
        <v>1</v>
      </c>
      <c r="S14" s="33" t="s">
        <v>29</v>
      </c>
      <c r="T14" s="33" t="s">
        <v>29</v>
      </c>
      <c r="U14" s="33" t="s">
        <v>29</v>
      </c>
      <c r="V14" s="34" t="s">
        <v>29</v>
      </c>
      <c r="W14" s="42">
        <v>6</v>
      </c>
    </row>
    <row r="15" spans="1:23" ht="12.75" customHeight="1" thickBot="1" x14ac:dyDescent="0.3">
      <c r="A15" s="43">
        <v>21511304042</v>
      </c>
      <c r="B15" s="44" t="s">
        <v>32</v>
      </c>
      <c r="C15" s="45" t="s">
        <v>28</v>
      </c>
      <c r="D15" s="46">
        <v>8</v>
      </c>
      <c r="E15" s="47">
        <v>9</v>
      </c>
      <c r="F15" s="48">
        <v>9</v>
      </c>
      <c r="G15" s="49">
        <v>10</v>
      </c>
      <c r="H15" s="50">
        <v>7</v>
      </c>
      <c r="I15" s="47">
        <v>5</v>
      </c>
      <c r="J15" s="48">
        <v>4</v>
      </c>
      <c r="K15" s="49">
        <v>1</v>
      </c>
      <c r="L15" s="50">
        <v>7</v>
      </c>
      <c r="M15" s="47">
        <v>10</v>
      </c>
      <c r="N15" s="48">
        <v>10</v>
      </c>
      <c r="O15" s="49">
        <v>12</v>
      </c>
      <c r="P15" s="50">
        <v>7</v>
      </c>
      <c r="Q15" s="54"/>
      <c r="R15" s="51">
        <v>0</v>
      </c>
      <c r="S15" s="52" t="s">
        <v>29</v>
      </c>
      <c r="T15" s="52" t="s">
        <v>29</v>
      </c>
      <c r="U15" s="52" t="s">
        <v>29</v>
      </c>
      <c r="V15" s="53" t="s">
        <v>29</v>
      </c>
      <c r="W15" s="50">
        <v>7</v>
      </c>
    </row>
    <row r="16" spans="1:23" ht="12.75" customHeight="1" thickBot="1" x14ac:dyDescent="0.3"/>
    <row r="17" spans="1:23" ht="12.75" customHeight="1" thickBot="1" x14ac:dyDescent="0.3">
      <c r="A17" s="294" t="s">
        <v>11</v>
      </c>
      <c r="B17" s="296" t="s">
        <v>12</v>
      </c>
      <c r="C17" s="297" t="s">
        <v>13</v>
      </c>
      <c r="D17" s="298" t="s">
        <v>14</v>
      </c>
      <c r="E17" s="299" t="s">
        <v>15</v>
      </c>
      <c r="F17" s="299"/>
      <c r="G17" s="299"/>
      <c r="H17" s="299"/>
      <c r="I17" s="300" t="s">
        <v>16</v>
      </c>
      <c r="J17" s="300"/>
      <c r="K17" s="300"/>
      <c r="L17" s="300"/>
      <c r="M17" s="303" t="s">
        <v>17</v>
      </c>
      <c r="N17" s="303"/>
      <c r="O17" s="303"/>
      <c r="P17" s="303"/>
      <c r="Q17" s="18"/>
      <c r="R17" s="304" t="s">
        <v>18</v>
      </c>
      <c r="S17" s="306" t="s">
        <v>19</v>
      </c>
      <c r="T17" s="306" t="s">
        <v>20</v>
      </c>
      <c r="U17" s="306" t="s">
        <v>21</v>
      </c>
      <c r="V17" s="308" t="s">
        <v>22</v>
      </c>
      <c r="W17" s="301" t="s">
        <v>23</v>
      </c>
    </row>
    <row r="18" spans="1:23" ht="12.75" customHeight="1" thickBot="1" x14ac:dyDescent="0.3">
      <c r="A18" s="295"/>
      <c r="B18" s="296"/>
      <c r="C18" s="297"/>
      <c r="D18" s="298"/>
      <c r="E18" s="19" t="s">
        <v>24</v>
      </c>
      <c r="F18" s="20" t="s">
        <v>25</v>
      </c>
      <c r="G18" s="21" t="s">
        <v>26</v>
      </c>
      <c r="H18" s="22" t="s">
        <v>23</v>
      </c>
      <c r="I18" s="19" t="s">
        <v>24</v>
      </c>
      <c r="J18" s="20" t="s">
        <v>25</v>
      </c>
      <c r="K18" s="21" t="s">
        <v>26</v>
      </c>
      <c r="L18" s="22" t="s">
        <v>23</v>
      </c>
      <c r="M18" s="19" t="s">
        <v>24</v>
      </c>
      <c r="N18" s="20" t="s">
        <v>25</v>
      </c>
      <c r="O18" s="21" t="s">
        <v>26</v>
      </c>
      <c r="P18" s="22" t="s">
        <v>23</v>
      </c>
      <c r="Q18" s="18"/>
      <c r="R18" s="305"/>
      <c r="S18" s="307"/>
      <c r="T18" s="307"/>
      <c r="U18" s="307"/>
      <c r="V18" s="309"/>
      <c r="W18" s="302"/>
    </row>
    <row r="19" spans="1:23" ht="12.75" customHeight="1" x14ac:dyDescent="0.25">
      <c r="A19" s="23">
        <v>11511102197</v>
      </c>
      <c r="B19" s="24" t="s">
        <v>53</v>
      </c>
      <c r="C19" s="25" t="s">
        <v>28</v>
      </c>
      <c r="D19" s="26">
        <v>3.5</v>
      </c>
      <c r="E19" s="27">
        <v>22</v>
      </c>
      <c r="F19" s="28">
        <v>24</v>
      </c>
      <c r="G19" s="29">
        <v>42.5</v>
      </c>
      <c r="H19" s="30">
        <v>1</v>
      </c>
      <c r="I19" s="27">
        <v>25</v>
      </c>
      <c r="J19" s="28">
        <v>24</v>
      </c>
      <c r="K19" s="29">
        <v>45.5</v>
      </c>
      <c r="L19" s="30">
        <v>1</v>
      </c>
      <c r="M19" s="27">
        <v>28</v>
      </c>
      <c r="N19" s="28">
        <v>24</v>
      </c>
      <c r="O19" s="29">
        <v>48.5</v>
      </c>
      <c r="P19" s="30">
        <v>1</v>
      </c>
      <c r="Q19" s="31"/>
      <c r="R19" s="32">
        <v>2</v>
      </c>
      <c r="S19" s="33" t="s">
        <v>29</v>
      </c>
      <c r="T19" s="33" t="s">
        <v>29</v>
      </c>
      <c r="U19" s="33" t="s">
        <v>29</v>
      </c>
      <c r="V19" s="55" t="s">
        <v>29</v>
      </c>
      <c r="W19" s="30">
        <v>1</v>
      </c>
    </row>
    <row r="20" spans="1:23" ht="12.75" customHeight="1" x14ac:dyDescent="0.25">
      <c r="A20" s="35">
        <v>11511202629</v>
      </c>
      <c r="B20" s="36" t="s">
        <v>54</v>
      </c>
      <c r="C20" s="37" t="s">
        <v>28</v>
      </c>
      <c r="D20" s="38">
        <v>3</v>
      </c>
      <c r="E20" s="39">
        <v>20</v>
      </c>
      <c r="F20" s="40">
        <v>21</v>
      </c>
      <c r="G20" s="41">
        <v>38</v>
      </c>
      <c r="H20" s="42">
        <v>2</v>
      </c>
      <c r="I20" s="39">
        <v>21</v>
      </c>
      <c r="J20" s="40">
        <v>19</v>
      </c>
      <c r="K20" s="41">
        <v>37</v>
      </c>
      <c r="L20" s="42">
        <v>2</v>
      </c>
      <c r="M20" s="39">
        <v>26</v>
      </c>
      <c r="N20" s="40">
        <v>23</v>
      </c>
      <c r="O20" s="41">
        <v>46</v>
      </c>
      <c r="P20" s="42">
        <v>2</v>
      </c>
      <c r="Q20" s="31"/>
      <c r="R20" s="32">
        <v>1</v>
      </c>
      <c r="S20" s="33" t="s">
        <v>29</v>
      </c>
      <c r="T20" s="33" t="s">
        <v>29</v>
      </c>
      <c r="U20" s="33" t="s">
        <v>29</v>
      </c>
      <c r="V20" s="55" t="s">
        <v>29</v>
      </c>
      <c r="W20" s="42">
        <v>2</v>
      </c>
    </row>
    <row r="21" spans="1:23" ht="12.75" customHeight="1" thickBot="1" x14ac:dyDescent="0.3">
      <c r="A21" s="43">
        <v>11511404912</v>
      </c>
      <c r="B21" s="44" t="s">
        <v>52</v>
      </c>
      <c r="C21" s="45" t="s">
        <v>28</v>
      </c>
      <c r="D21" s="46">
        <v>5.5</v>
      </c>
      <c r="E21" s="47">
        <v>13</v>
      </c>
      <c r="F21" s="48">
        <v>11</v>
      </c>
      <c r="G21" s="49">
        <v>18.5</v>
      </c>
      <c r="H21" s="50">
        <v>3</v>
      </c>
      <c r="I21" s="47">
        <v>12</v>
      </c>
      <c r="J21" s="48">
        <v>7</v>
      </c>
      <c r="K21" s="49">
        <v>13.5</v>
      </c>
      <c r="L21" s="50">
        <v>3</v>
      </c>
      <c r="M21" s="47">
        <v>17</v>
      </c>
      <c r="N21" s="48">
        <v>12</v>
      </c>
      <c r="O21" s="49">
        <v>23.5</v>
      </c>
      <c r="P21" s="50">
        <v>3</v>
      </c>
      <c r="Q21" s="54"/>
      <c r="R21" s="51">
        <v>0</v>
      </c>
      <c r="S21" s="52" t="s">
        <v>29</v>
      </c>
      <c r="T21" s="52" t="s">
        <v>29</v>
      </c>
      <c r="U21" s="52" t="s">
        <v>29</v>
      </c>
      <c r="V21" s="56" t="s">
        <v>29</v>
      </c>
      <c r="W21" s="50">
        <v>3</v>
      </c>
    </row>
  </sheetData>
  <sortState ref="A19:W21">
    <sortCondition ref="W19:W21"/>
  </sortState>
  <mergeCells count="32">
    <mergeCell ref="R5:W5"/>
    <mergeCell ref="A1:A2"/>
    <mergeCell ref="B1:E2"/>
    <mergeCell ref="H1:L1"/>
    <mergeCell ref="A3:C3"/>
    <mergeCell ref="A4:C4"/>
    <mergeCell ref="A7:A8"/>
    <mergeCell ref="B7:B8"/>
    <mergeCell ref="C7:C8"/>
    <mergeCell ref="D7:D8"/>
    <mergeCell ref="E7:H7"/>
    <mergeCell ref="I17:L17"/>
    <mergeCell ref="M17:P17"/>
    <mergeCell ref="R17:R18"/>
    <mergeCell ref="S17:S18"/>
    <mergeCell ref="M7:P7"/>
    <mergeCell ref="R7:R8"/>
    <mergeCell ref="S7:S8"/>
    <mergeCell ref="I7:L7"/>
    <mergeCell ref="A17:A18"/>
    <mergeCell ref="B17:B18"/>
    <mergeCell ref="C17:C18"/>
    <mergeCell ref="D17:D18"/>
    <mergeCell ref="E17:H17"/>
    <mergeCell ref="T17:T18"/>
    <mergeCell ref="U17:U18"/>
    <mergeCell ref="V17:V18"/>
    <mergeCell ref="W17:W18"/>
    <mergeCell ref="W7:W8"/>
    <mergeCell ref="T7:T8"/>
    <mergeCell ref="U7:U8"/>
    <mergeCell ref="V7:V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L1" workbookViewId="0">
      <selection activeCell="X12" sqref="X12"/>
    </sheetView>
  </sheetViews>
  <sheetFormatPr defaultRowHeight="15" x14ac:dyDescent="0.25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8" max="8" width="5" customWidth="1"/>
    <col min="9" max="9" width="0" hidden="1" customWidth="1"/>
    <col min="10" max="10" width="25.5703125" bestFit="1" customWidth="1"/>
    <col min="11" max="11" width="15.42578125" bestFit="1" customWidth="1"/>
    <col min="12" max="12" width="5.85546875" customWidth="1"/>
    <col min="13" max="13" width="7.140625" customWidth="1"/>
    <col min="14" max="14" width="8" customWidth="1"/>
    <col min="15" max="15" width="0" hidden="1" customWidth="1"/>
    <col min="16" max="16" width="25.5703125" bestFit="1" customWidth="1"/>
    <col min="17" max="17" width="15.42578125" bestFit="1" customWidth="1"/>
    <col min="18" max="18" width="5.85546875" customWidth="1"/>
    <col min="19" max="19" width="7.140625" customWidth="1"/>
    <col min="20" max="20" width="6.140625" customWidth="1"/>
    <col min="21" max="21" width="12.42578125" bestFit="1" customWidth="1"/>
    <col min="22" max="22" width="25.5703125" bestFit="1" customWidth="1"/>
    <col min="23" max="23" width="15.42578125" bestFit="1" customWidth="1"/>
  </cols>
  <sheetData>
    <row r="1" spans="1:23" ht="12.75" customHeight="1" x14ac:dyDescent="0.25">
      <c r="A1" s="313">
        <v>41839</v>
      </c>
      <c r="B1" s="326"/>
      <c r="C1" s="315" t="s">
        <v>0</v>
      </c>
      <c r="D1" s="328"/>
      <c r="E1" s="328"/>
      <c r="F1" s="329"/>
      <c r="H1" s="220" t="s">
        <v>115</v>
      </c>
      <c r="I1" s="220"/>
      <c r="J1" s="220"/>
      <c r="K1" s="220"/>
      <c r="L1" s="221"/>
      <c r="R1" s="57"/>
      <c r="V1" s="222"/>
      <c r="W1" s="57"/>
    </row>
    <row r="2" spans="1:23" ht="12.75" customHeight="1" x14ac:dyDescent="0.25">
      <c r="A2" s="314"/>
      <c r="B2" s="327"/>
      <c r="C2" s="330"/>
      <c r="D2" s="330"/>
      <c r="E2" s="330"/>
      <c r="F2" s="331"/>
      <c r="H2" s="223"/>
      <c r="I2" s="223"/>
      <c r="J2" s="224"/>
      <c r="K2" s="224"/>
      <c r="L2" s="225"/>
      <c r="M2" s="224"/>
      <c r="N2" s="224"/>
      <c r="O2" s="224"/>
      <c r="P2" s="224"/>
      <c r="Q2" s="224"/>
      <c r="R2" s="225"/>
      <c r="S2" s="226"/>
      <c r="T2" s="226"/>
      <c r="U2" s="226"/>
      <c r="V2" s="227"/>
      <c r="W2" s="228"/>
    </row>
    <row r="3" spans="1:23" ht="12.75" customHeight="1" thickBot="1" x14ac:dyDescent="0.3">
      <c r="A3" s="336" t="s">
        <v>56</v>
      </c>
      <c r="B3" s="337"/>
      <c r="C3" s="337"/>
      <c r="D3" s="338"/>
      <c r="E3" s="339" t="s">
        <v>4</v>
      </c>
      <c r="F3" s="340" t="s">
        <v>5</v>
      </c>
      <c r="H3" s="229" t="s">
        <v>78</v>
      </c>
      <c r="I3" s="229"/>
      <c r="J3" s="229"/>
      <c r="K3" s="229"/>
      <c r="L3" s="229"/>
      <c r="N3" s="229" t="s">
        <v>81</v>
      </c>
      <c r="O3" s="229"/>
      <c r="P3" s="229"/>
      <c r="Q3" s="229"/>
      <c r="R3" s="230"/>
      <c r="T3" s="231" t="s">
        <v>116</v>
      </c>
      <c r="U3" s="232"/>
      <c r="V3" s="232"/>
      <c r="W3" s="233"/>
    </row>
    <row r="4" spans="1:23" ht="12.75" customHeight="1" thickBot="1" x14ac:dyDescent="0.3">
      <c r="A4" s="60"/>
      <c r="B4" s="61"/>
      <c r="C4" s="293" t="s">
        <v>7</v>
      </c>
      <c r="D4" s="62"/>
      <c r="E4" s="10" t="s">
        <v>8</v>
      </c>
      <c r="F4" s="11">
        <v>100</v>
      </c>
      <c r="H4" s="234" t="s">
        <v>82</v>
      </c>
      <c r="I4" s="234"/>
      <c r="J4" s="222"/>
      <c r="K4" s="57"/>
      <c r="L4" s="200"/>
      <c r="N4" s="235" t="s">
        <v>100</v>
      </c>
      <c r="O4" s="235"/>
      <c r="P4" s="222"/>
      <c r="Q4" s="57"/>
      <c r="R4" s="236"/>
      <c r="T4" s="341" t="s">
        <v>99</v>
      </c>
      <c r="U4" s="342" t="s">
        <v>11</v>
      </c>
      <c r="V4" s="343" t="s">
        <v>12</v>
      </c>
      <c r="W4" s="344" t="s">
        <v>13</v>
      </c>
    </row>
    <row r="5" spans="1:23" ht="12.75" customHeight="1" thickBot="1" x14ac:dyDescent="0.3">
      <c r="B5" s="204"/>
      <c r="C5" s="205" t="s">
        <v>124</v>
      </c>
      <c r="D5" s="57"/>
      <c r="H5" s="345">
        <v>1</v>
      </c>
      <c r="I5" s="346">
        <v>21511203014</v>
      </c>
      <c r="J5" s="346" t="s">
        <v>35</v>
      </c>
      <c r="K5" s="347" t="s">
        <v>28</v>
      </c>
      <c r="L5" s="348">
        <v>1</v>
      </c>
      <c r="N5" s="349" t="s">
        <v>91</v>
      </c>
      <c r="O5" s="350">
        <v>21511203014</v>
      </c>
      <c r="P5" s="350" t="s">
        <v>35</v>
      </c>
      <c r="Q5" s="351" t="s">
        <v>28</v>
      </c>
      <c r="R5" s="352">
        <v>1</v>
      </c>
      <c r="T5" s="249">
        <v>1</v>
      </c>
      <c r="U5" s="250">
        <v>21511203014</v>
      </c>
      <c r="V5" s="250" t="s">
        <v>35</v>
      </c>
      <c r="W5" s="251" t="s">
        <v>28</v>
      </c>
    </row>
    <row r="6" spans="1:23" ht="12.75" customHeight="1" thickBot="1" x14ac:dyDescent="0.3">
      <c r="A6" s="206" t="s">
        <v>60</v>
      </c>
      <c r="B6" s="207" t="s">
        <v>11</v>
      </c>
      <c r="C6" s="208" t="s">
        <v>12</v>
      </c>
      <c r="D6" s="209" t="s">
        <v>13</v>
      </c>
      <c r="E6" s="210" t="s">
        <v>61</v>
      </c>
      <c r="H6" s="252">
        <v>4</v>
      </c>
      <c r="I6" s="250">
        <v>21511101592</v>
      </c>
      <c r="J6" s="250" t="s">
        <v>39</v>
      </c>
      <c r="K6" s="253" t="s">
        <v>40</v>
      </c>
      <c r="L6" s="254">
        <v>3</v>
      </c>
      <c r="N6" s="255" t="s">
        <v>93</v>
      </c>
      <c r="O6" s="250">
        <v>21511404992</v>
      </c>
      <c r="P6" s="250" t="s">
        <v>41</v>
      </c>
      <c r="Q6" s="253" t="s">
        <v>42</v>
      </c>
      <c r="R6" s="256">
        <v>2</v>
      </c>
      <c r="T6" s="249">
        <v>2</v>
      </c>
      <c r="U6" s="250">
        <v>21511404992</v>
      </c>
      <c r="V6" s="250" t="s">
        <v>41</v>
      </c>
      <c r="W6" s="251" t="s">
        <v>42</v>
      </c>
    </row>
    <row r="7" spans="1:23" ht="12.75" customHeight="1" x14ac:dyDescent="0.25">
      <c r="A7" s="199">
        <v>1</v>
      </c>
      <c r="B7" s="211">
        <v>21511203014</v>
      </c>
      <c r="C7" s="212" t="s">
        <v>35</v>
      </c>
      <c r="D7" s="212" t="s">
        <v>28</v>
      </c>
      <c r="E7" s="213">
        <v>5</v>
      </c>
      <c r="H7" s="252">
        <v>5</v>
      </c>
      <c r="I7" s="250">
        <v>21511202555</v>
      </c>
      <c r="J7" s="250" t="s">
        <v>38</v>
      </c>
      <c r="K7" s="253" t="s">
        <v>28</v>
      </c>
      <c r="L7" s="254">
        <v>2</v>
      </c>
      <c r="N7" s="255" t="s">
        <v>95</v>
      </c>
      <c r="O7" s="250">
        <v>21511202555</v>
      </c>
      <c r="P7" s="250" t="s">
        <v>38</v>
      </c>
      <c r="Q7" s="253" t="s">
        <v>28</v>
      </c>
      <c r="R7" s="256">
        <v>4</v>
      </c>
      <c r="T7" s="249">
        <v>3</v>
      </c>
      <c r="U7" s="250">
        <v>21511304017</v>
      </c>
      <c r="V7" s="250" t="s">
        <v>34</v>
      </c>
      <c r="W7" s="251" t="s">
        <v>28</v>
      </c>
    </row>
    <row r="8" spans="1:23" ht="12.75" customHeight="1" x14ac:dyDescent="0.25">
      <c r="A8" s="199">
        <v>2</v>
      </c>
      <c r="B8" s="211">
        <v>21511101216</v>
      </c>
      <c r="C8" s="212" t="s">
        <v>43</v>
      </c>
      <c r="D8" s="212" t="s">
        <v>28</v>
      </c>
      <c r="E8" s="213">
        <v>7</v>
      </c>
      <c r="H8" s="252">
        <v>8</v>
      </c>
      <c r="I8" s="250" t="s">
        <v>29</v>
      </c>
      <c r="J8" s="250" t="s">
        <v>29</v>
      </c>
      <c r="K8" s="253" t="s">
        <v>29</v>
      </c>
      <c r="L8" s="254"/>
      <c r="N8" s="257" t="s">
        <v>96</v>
      </c>
      <c r="O8" s="258">
        <v>21511304017</v>
      </c>
      <c r="P8" s="258" t="s">
        <v>34</v>
      </c>
      <c r="Q8" s="259" t="s">
        <v>28</v>
      </c>
      <c r="R8" s="260">
        <v>3</v>
      </c>
      <c r="T8" s="249">
        <v>4</v>
      </c>
      <c r="U8" s="250">
        <v>21511202555</v>
      </c>
      <c r="V8" s="250" t="s">
        <v>38</v>
      </c>
      <c r="W8" s="251" t="s">
        <v>28</v>
      </c>
    </row>
    <row r="9" spans="1:23" ht="12.75" customHeight="1" x14ac:dyDescent="0.25">
      <c r="A9" s="199">
        <v>3</v>
      </c>
      <c r="B9" s="211">
        <v>21511404992</v>
      </c>
      <c r="C9" s="212" t="s">
        <v>41</v>
      </c>
      <c r="D9" s="212" t="s">
        <v>42</v>
      </c>
      <c r="E9" s="213">
        <v>9</v>
      </c>
      <c r="H9" s="261">
        <v>9</v>
      </c>
      <c r="I9" s="262" t="s">
        <v>29</v>
      </c>
      <c r="J9" s="262" t="s">
        <v>29</v>
      </c>
      <c r="K9" s="263" t="s">
        <v>29</v>
      </c>
      <c r="L9" s="264"/>
      <c r="N9" s="83"/>
      <c r="O9" s="265"/>
      <c r="P9" s="265"/>
      <c r="Q9" s="75"/>
      <c r="R9" s="75"/>
      <c r="T9" s="249">
        <v>5</v>
      </c>
      <c r="U9" s="250">
        <v>21511101216</v>
      </c>
      <c r="V9" s="250" t="s">
        <v>43</v>
      </c>
      <c r="W9" s="251" t="s">
        <v>28</v>
      </c>
    </row>
    <row r="10" spans="1:23" ht="12.75" customHeight="1" x14ac:dyDescent="0.25">
      <c r="A10" s="199">
        <v>4</v>
      </c>
      <c r="B10" s="211">
        <v>21511101592</v>
      </c>
      <c r="C10" s="212" t="s">
        <v>39</v>
      </c>
      <c r="D10" s="212" t="s">
        <v>40</v>
      </c>
      <c r="E10" s="213">
        <v>11</v>
      </c>
      <c r="H10" s="222"/>
      <c r="L10" s="57"/>
      <c r="R10" s="57"/>
      <c r="T10" s="249">
        <v>6</v>
      </c>
      <c r="U10" s="250">
        <v>21511202453</v>
      </c>
      <c r="V10" s="250" t="s">
        <v>36</v>
      </c>
      <c r="W10" s="251" t="s">
        <v>37</v>
      </c>
    </row>
    <row r="11" spans="1:23" ht="12.75" customHeight="1" x14ac:dyDescent="0.25">
      <c r="A11" s="199">
        <v>5</v>
      </c>
      <c r="B11" s="211">
        <v>21511202555</v>
      </c>
      <c r="C11" s="212" t="s">
        <v>38</v>
      </c>
      <c r="D11" s="212" t="s">
        <v>28</v>
      </c>
      <c r="E11" s="213">
        <v>15</v>
      </c>
      <c r="H11" s="234" t="s">
        <v>92</v>
      </c>
      <c r="I11" s="222"/>
      <c r="J11" s="222"/>
      <c r="K11" s="57"/>
      <c r="L11" s="236"/>
      <c r="N11" s="234" t="s">
        <v>97</v>
      </c>
      <c r="O11" s="222"/>
      <c r="P11" s="222"/>
      <c r="Q11" s="57"/>
      <c r="R11" s="236"/>
      <c r="T11" s="249">
        <v>7</v>
      </c>
      <c r="U11" s="250">
        <v>21511101592</v>
      </c>
      <c r="V11" s="250" t="s">
        <v>39</v>
      </c>
      <c r="W11" s="251" t="s">
        <v>40</v>
      </c>
    </row>
    <row r="12" spans="1:23" ht="12.75" customHeight="1" x14ac:dyDescent="0.25">
      <c r="A12" s="199">
        <v>6</v>
      </c>
      <c r="B12" s="211">
        <v>21511202453</v>
      </c>
      <c r="C12" s="212" t="s">
        <v>36</v>
      </c>
      <c r="D12" s="214" t="s">
        <v>37</v>
      </c>
      <c r="E12" s="213">
        <v>16</v>
      </c>
      <c r="H12" s="345">
        <v>2</v>
      </c>
      <c r="I12" s="346">
        <v>21511101216</v>
      </c>
      <c r="J12" s="346" t="s">
        <v>43</v>
      </c>
      <c r="K12" s="347" t="s">
        <v>28</v>
      </c>
      <c r="L12" s="348">
        <v>3</v>
      </c>
      <c r="N12" s="349" t="s">
        <v>117</v>
      </c>
      <c r="O12" s="350">
        <v>21511101592</v>
      </c>
      <c r="P12" s="350" t="s">
        <v>39</v>
      </c>
      <c r="Q12" s="351" t="s">
        <v>40</v>
      </c>
      <c r="R12" s="352">
        <v>3</v>
      </c>
      <c r="T12" s="249">
        <v>8</v>
      </c>
      <c r="U12" s="250" t="s">
        <v>29</v>
      </c>
      <c r="V12" s="250" t="s">
        <v>29</v>
      </c>
      <c r="W12" s="251" t="s">
        <v>29</v>
      </c>
    </row>
    <row r="13" spans="1:23" ht="12.75" customHeight="1" x14ac:dyDescent="0.25">
      <c r="A13" s="199">
        <v>7</v>
      </c>
      <c r="B13" s="211">
        <v>21511304017</v>
      </c>
      <c r="C13" s="212" t="s">
        <v>34</v>
      </c>
      <c r="D13" s="214" t="s">
        <v>28</v>
      </c>
      <c r="E13" s="213">
        <v>21</v>
      </c>
      <c r="H13" s="252">
        <v>3</v>
      </c>
      <c r="I13" s="250">
        <v>21511404992</v>
      </c>
      <c r="J13" s="250" t="s">
        <v>41</v>
      </c>
      <c r="K13" s="253" t="s">
        <v>42</v>
      </c>
      <c r="L13" s="254">
        <v>1</v>
      </c>
      <c r="N13" s="255" t="s">
        <v>118</v>
      </c>
      <c r="O13" s="250">
        <v>21511101216</v>
      </c>
      <c r="P13" s="250" t="s">
        <v>43</v>
      </c>
      <c r="Q13" s="253" t="s">
        <v>28</v>
      </c>
      <c r="R13" s="256">
        <v>1</v>
      </c>
      <c r="T13" s="249">
        <v>9</v>
      </c>
      <c r="U13" s="250" t="s">
        <v>29</v>
      </c>
      <c r="V13" s="250" t="s">
        <v>29</v>
      </c>
      <c r="W13" s="251" t="s">
        <v>29</v>
      </c>
    </row>
    <row r="14" spans="1:23" ht="12.75" customHeight="1" thickBot="1" x14ac:dyDescent="0.3">
      <c r="A14" s="215" t="s">
        <v>29</v>
      </c>
      <c r="B14" s="216"/>
      <c r="C14" s="217"/>
      <c r="D14" s="218"/>
      <c r="E14" s="219"/>
      <c r="H14" s="252">
        <v>6</v>
      </c>
      <c r="I14" s="250">
        <v>21511202453</v>
      </c>
      <c r="J14" s="250" t="s">
        <v>36</v>
      </c>
      <c r="K14" s="253" t="s">
        <v>37</v>
      </c>
      <c r="L14" s="254">
        <v>4</v>
      </c>
      <c r="N14" s="255" t="s">
        <v>119</v>
      </c>
      <c r="O14" s="250" t="s">
        <v>29</v>
      </c>
      <c r="P14" s="250" t="s">
        <v>29</v>
      </c>
      <c r="Q14" s="253" t="s">
        <v>29</v>
      </c>
      <c r="R14" s="256"/>
      <c r="T14" s="266">
        <v>9</v>
      </c>
      <c r="U14" s="262" t="s">
        <v>29</v>
      </c>
      <c r="V14" s="262" t="s">
        <v>29</v>
      </c>
      <c r="W14" s="267" t="s">
        <v>29</v>
      </c>
    </row>
    <row r="15" spans="1:23" ht="12.75" customHeight="1" x14ac:dyDescent="0.25">
      <c r="H15" s="252">
        <v>7</v>
      </c>
      <c r="I15" s="250">
        <v>21511304017</v>
      </c>
      <c r="J15" s="250" t="s">
        <v>34</v>
      </c>
      <c r="K15" s="253" t="s">
        <v>28</v>
      </c>
      <c r="L15" s="254">
        <v>2</v>
      </c>
      <c r="N15" s="255" t="s">
        <v>120</v>
      </c>
      <c r="O15" s="268">
        <v>21511202453</v>
      </c>
      <c r="P15" s="268" t="s">
        <v>36</v>
      </c>
      <c r="Q15" s="269" t="s">
        <v>37</v>
      </c>
      <c r="R15" s="270">
        <v>2</v>
      </c>
      <c r="V15" s="222"/>
      <c r="W15" s="57"/>
    </row>
    <row r="16" spans="1:23" ht="12.75" customHeight="1" thickBot="1" x14ac:dyDescent="0.3">
      <c r="H16" s="261">
        <v>10</v>
      </c>
      <c r="I16" s="262" t="s">
        <v>29</v>
      </c>
      <c r="J16" s="262" t="s">
        <v>29</v>
      </c>
      <c r="K16" s="263" t="s">
        <v>29</v>
      </c>
      <c r="L16" s="264"/>
      <c r="N16" s="353" t="s">
        <v>121</v>
      </c>
      <c r="O16" s="350" t="s">
        <v>29</v>
      </c>
      <c r="P16" s="350" t="s">
        <v>29</v>
      </c>
      <c r="Q16" s="351" t="s">
        <v>29</v>
      </c>
      <c r="R16" s="354" t="s">
        <v>123</v>
      </c>
      <c r="V16" s="222"/>
      <c r="W16" s="57"/>
    </row>
    <row r="17" spans="1:23" ht="12.75" customHeight="1" x14ac:dyDescent="0.25">
      <c r="C17" s="201" t="s">
        <v>1</v>
      </c>
      <c r="H17" s="222"/>
      <c r="I17" s="222"/>
      <c r="L17" s="57"/>
      <c r="N17" s="271" t="s">
        <v>122</v>
      </c>
      <c r="O17" s="272" t="s">
        <v>29</v>
      </c>
      <c r="P17" s="272" t="s">
        <v>29</v>
      </c>
      <c r="Q17" s="273" t="s">
        <v>29</v>
      </c>
      <c r="R17" s="274" t="s">
        <v>123</v>
      </c>
      <c r="V17" s="222"/>
      <c r="W17" s="57"/>
    </row>
    <row r="18" spans="1:23" ht="12.75" customHeight="1" x14ac:dyDescent="0.25">
      <c r="C18" s="202" t="s">
        <v>2</v>
      </c>
    </row>
    <row r="19" spans="1:23" ht="12.75" customHeight="1" x14ac:dyDescent="0.25">
      <c r="C19" s="202" t="s">
        <v>58</v>
      </c>
    </row>
    <row r="20" spans="1:23" ht="12.75" customHeight="1" thickBot="1" x14ac:dyDescent="0.3">
      <c r="C20" s="203" t="s">
        <v>6</v>
      </c>
      <c r="H20" s="220" t="s">
        <v>115</v>
      </c>
      <c r="I20" s="220"/>
      <c r="J20" s="220"/>
      <c r="K20" s="220"/>
      <c r="L20" s="221"/>
      <c r="R20" s="57"/>
      <c r="V20" s="222"/>
      <c r="W20" s="57"/>
    </row>
    <row r="21" spans="1:23" x14ac:dyDescent="0.25">
      <c r="H21" s="223"/>
      <c r="I21" s="223"/>
      <c r="J21" s="224"/>
      <c r="K21" s="224"/>
      <c r="L21" s="225"/>
      <c r="M21" s="224"/>
      <c r="N21" s="224"/>
      <c r="O21" s="224"/>
      <c r="P21" s="224"/>
      <c r="Q21" s="224"/>
      <c r="R21" s="225"/>
      <c r="S21" s="226"/>
      <c r="T21" s="226"/>
      <c r="U21" s="226"/>
      <c r="V21" s="227"/>
      <c r="W21" s="228"/>
    </row>
    <row r="22" spans="1:23" ht="15.75" x14ac:dyDescent="0.25">
      <c r="H22" s="229" t="s">
        <v>78</v>
      </c>
      <c r="I22" s="229"/>
      <c r="J22" s="229"/>
      <c r="K22" s="229"/>
      <c r="L22" s="229"/>
      <c r="N22" s="229" t="s">
        <v>81</v>
      </c>
      <c r="O22" s="229"/>
      <c r="P22" s="229"/>
      <c r="Q22" s="229"/>
      <c r="R22" s="230"/>
      <c r="T22" s="355" t="s">
        <v>116</v>
      </c>
      <c r="U22" s="356"/>
      <c r="V22" s="356"/>
      <c r="W22" s="357"/>
    </row>
    <row r="23" spans="1:23" ht="15" customHeight="1" thickBot="1" x14ac:dyDescent="0.3">
      <c r="B23" s="204"/>
      <c r="C23" s="205" t="s">
        <v>108</v>
      </c>
      <c r="D23" s="57"/>
      <c r="H23" s="234" t="s">
        <v>82</v>
      </c>
      <c r="I23" s="234"/>
      <c r="J23" s="222"/>
      <c r="K23" s="57"/>
      <c r="L23" s="200"/>
      <c r="N23" s="235" t="s">
        <v>100</v>
      </c>
      <c r="O23" s="235"/>
      <c r="P23" s="222"/>
      <c r="Q23" s="57"/>
      <c r="R23" s="236"/>
      <c r="T23" s="358" t="s">
        <v>99</v>
      </c>
      <c r="U23" s="359" t="s">
        <v>11</v>
      </c>
      <c r="V23" s="360" t="s">
        <v>12</v>
      </c>
      <c r="W23" s="361" t="s">
        <v>13</v>
      </c>
    </row>
    <row r="24" spans="1:23" ht="15" customHeight="1" thickBot="1" x14ac:dyDescent="0.3">
      <c r="A24" s="206" t="s">
        <v>60</v>
      </c>
      <c r="B24" s="207" t="s">
        <v>11</v>
      </c>
      <c r="C24" s="208" t="s">
        <v>12</v>
      </c>
      <c r="D24" s="209" t="s">
        <v>13</v>
      </c>
      <c r="E24" s="210" t="s">
        <v>61</v>
      </c>
      <c r="H24" s="362">
        <v>1</v>
      </c>
      <c r="I24" s="363">
        <v>11511000725</v>
      </c>
      <c r="J24" s="363" t="s">
        <v>51</v>
      </c>
      <c r="K24" s="364" t="s">
        <v>28</v>
      </c>
      <c r="L24" s="365">
        <v>1</v>
      </c>
      <c r="N24" s="366" t="s">
        <v>91</v>
      </c>
      <c r="O24" s="367">
        <v>11511000725</v>
      </c>
      <c r="P24" s="367" t="s">
        <v>51</v>
      </c>
      <c r="Q24" s="368" t="s">
        <v>28</v>
      </c>
      <c r="R24" s="369">
        <v>2</v>
      </c>
      <c r="T24" s="249">
        <v>1</v>
      </c>
      <c r="U24" s="250">
        <v>11511000645</v>
      </c>
      <c r="V24" s="250" t="s">
        <v>50</v>
      </c>
      <c r="W24" s="251" t="s">
        <v>28</v>
      </c>
    </row>
    <row r="25" spans="1:23" x14ac:dyDescent="0.25">
      <c r="A25" s="199">
        <v>1</v>
      </c>
      <c r="B25" s="211">
        <v>11511000725</v>
      </c>
      <c r="C25" s="212" t="s">
        <v>51</v>
      </c>
      <c r="D25" s="212" t="s">
        <v>28</v>
      </c>
      <c r="E25" s="213">
        <v>5</v>
      </c>
      <c r="H25" s="252">
        <v>4</v>
      </c>
      <c r="I25" s="250">
        <v>11511202971</v>
      </c>
      <c r="J25" s="250" t="s">
        <v>47</v>
      </c>
      <c r="K25" s="253" t="s">
        <v>48</v>
      </c>
      <c r="L25" s="254">
        <v>2</v>
      </c>
      <c r="N25" s="255" t="s">
        <v>93</v>
      </c>
      <c r="O25" s="250">
        <v>11511000645</v>
      </c>
      <c r="P25" s="250" t="s">
        <v>50</v>
      </c>
      <c r="Q25" s="253" t="s">
        <v>28</v>
      </c>
      <c r="R25" s="256">
        <v>1</v>
      </c>
      <c r="T25" s="249">
        <v>2</v>
      </c>
      <c r="U25" s="250">
        <v>11511000725</v>
      </c>
      <c r="V25" s="250" t="s">
        <v>51</v>
      </c>
      <c r="W25" s="251" t="s">
        <v>28</v>
      </c>
    </row>
    <row r="26" spans="1:23" x14ac:dyDescent="0.25">
      <c r="A26" s="199">
        <v>2</v>
      </c>
      <c r="B26" s="211">
        <v>11511000645</v>
      </c>
      <c r="C26" s="212" t="s">
        <v>50</v>
      </c>
      <c r="D26" s="212" t="s">
        <v>28</v>
      </c>
      <c r="E26" s="213">
        <v>6</v>
      </c>
      <c r="H26" s="252">
        <v>5</v>
      </c>
      <c r="I26" s="250">
        <v>11511303960</v>
      </c>
      <c r="J26" s="250" t="s">
        <v>46</v>
      </c>
      <c r="K26" s="253" t="s">
        <v>28</v>
      </c>
      <c r="L26" s="254">
        <v>3</v>
      </c>
      <c r="N26" s="255" t="s">
        <v>95</v>
      </c>
      <c r="O26" s="250">
        <v>11511202971</v>
      </c>
      <c r="P26" s="250" t="s">
        <v>47</v>
      </c>
      <c r="Q26" s="253" t="s">
        <v>48</v>
      </c>
      <c r="R26" s="256">
        <v>3</v>
      </c>
      <c r="T26" s="249">
        <v>3</v>
      </c>
      <c r="U26" s="250">
        <v>11511202971</v>
      </c>
      <c r="V26" s="250" t="s">
        <v>47</v>
      </c>
      <c r="W26" s="251" t="s">
        <v>48</v>
      </c>
    </row>
    <row r="27" spans="1:23" x14ac:dyDescent="0.25">
      <c r="A27" s="199">
        <v>3</v>
      </c>
      <c r="B27" s="211">
        <v>11511303279</v>
      </c>
      <c r="C27" s="212" t="s">
        <v>49</v>
      </c>
      <c r="D27" s="212" t="s">
        <v>28</v>
      </c>
      <c r="E27" s="213">
        <v>7</v>
      </c>
      <c r="H27" s="252">
        <v>8</v>
      </c>
      <c r="I27" s="250">
        <v>11511303489</v>
      </c>
      <c r="J27" s="250" t="s">
        <v>72</v>
      </c>
      <c r="K27" s="253" t="s">
        <v>45</v>
      </c>
      <c r="L27" s="254">
        <v>4</v>
      </c>
      <c r="N27" s="257" t="s">
        <v>96</v>
      </c>
      <c r="O27" s="272">
        <v>11511303279</v>
      </c>
      <c r="P27" s="272" t="s">
        <v>49</v>
      </c>
      <c r="Q27" s="273" t="s">
        <v>28</v>
      </c>
      <c r="R27" s="260">
        <v>4</v>
      </c>
      <c r="T27" s="249">
        <v>4</v>
      </c>
      <c r="U27" s="250">
        <v>11511303279</v>
      </c>
      <c r="V27" s="250" t="s">
        <v>49</v>
      </c>
      <c r="W27" s="251" t="s">
        <v>28</v>
      </c>
    </row>
    <row r="28" spans="1:23" x14ac:dyDescent="0.25">
      <c r="A28" s="199">
        <v>4</v>
      </c>
      <c r="B28" s="211">
        <v>11511202971</v>
      </c>
      <c r="C28" s="212" t="s">
        <v>47</v>
      </c>
      <c r="D28" s="212" t="s">
        <v>48</v>
      </c>
      <c r="E28" s="213">
        <v>8</v>
      </c>
      <c r="H28" s="261">
        <v>9</v>
      </c>
      <c r="I28" s="262" t="s">
        <v>29</v>
      </c>
      <c r="J28" s="262" t="s">
        <v>29</v>
      </c>
      <c r="K28" s="263" t="s">
        <v>29</v>
      </c>
      <c r="L28" s="264"/>
      <c r="N28" s="83"/>
      <c r="O28" s="265"/>
      <c r="P28" s="265"/>
      <c r="Q28" s="75"/>
      <c r="R28" s="75"/>
      <c r="T28" s="249">
        <v>5</v>
      </c>
      <c r="U28" s="250">
        <v>11511303960</v>
      </c>
      <c r="V28" s="250" t="s">
        <v>46</v>
      </c>
      <c r="W28" s="251" t="s">
        <v>28</v>
      </c>
    </row>
    <row r="29" spans="1:23" x14ac:dyDescent="0.25">
      <c r="A29" s="199">
        <v>5</v>
      </c>
      <c r="B29" s="211">
        <v>11511303960</v>
      </c>
      <c r="C29" s="212" t="s">
        <v>46</v>
      </c>
      <c r="D29" s="212" t="s">
        <v>28</v>
      </c>
      <c r="E29" s="213">
        <v>10</v>
      </c>
      <c r="H29" s="222"/>
      <c r="L29" s="57"/>
      <c r="R29" s="57"/>
      <c r="T29" s="249">
        <v>6</v>
      </c>
      <c r="U29" s="250">
        <v>11511102197</v>
      </c>
      <c r="V29" s="250" t="s">
        <v>53</v>
      </c>
      <c r="W29" s="251" t="s">
        <v>28</v>
      </c>
    </row>
    <row r="30" spans="1:23" x14ac:dyDescent="0.25">
      <c r="A30" s="199">
        <v>6</v>
      </c>
      <c r="B30" s="211">
        <v>11511102197</v>
      </c>
      <c r="C30" s="212" t="s">
        <v>53</v>
      </c>
      <c r="D30" s="214" t="s">
        <v>28</v>
      </c>
      <c r="E30" s="213">
        <v>30</v>
      </c>
      <c r="H30" s="234" t="s">
        <v>92</v>
      </c>
      <c r="I30" s="222"/>
      <c r="J30" s="222"/>
      <c r="K30" s="57"/>
      <c r="L30" s="236"/>
      <c r="N30" s="234" t="s">
        <v>97</v>
      </c>
      <c r="O30" s="222"/>
      <c r="P30" s="222"/>
      <c r="Q30" s="57"/>
      <c r="R30" s="236"/>
      <c r="T30" s="249">
        <v>7</v>
      </c>
      <c r="U30" s="250">
        <v>11511404912</v>
      </c>
      <c r="V30" s="250" t="s">
        <v>52</v>
      </c>
      <c r="W30" s="251" t="s">
        <v>28</v>
      </c>
    </row>
    <row r="31" spans="1:23" x14ac:dyDescent="0.25">
      <c r="A31" s="199">
        <v>7</v>
      </c>
      <c r="B31" s="211">
        <v>11511404912</v>
      </c>
      <c r="C31" s="212" t="s">
        <v>52</v>
      </c>
      <c r="D31" s="214" t="s">
        <v>28</v>
      </c>
      <c r="E31" s="213">
        <v>2000</v>
      </c>
      <c r="H31" s="362">
        <v>2</v>
      </c>
      <c r="I31" s="363">
        <v>11511000645</v>
      </c>
      <c r="J31" s="363" t="s">
        <v>50</v>
      </c>
      <c r="K31" s="364" t="s">
        <v>28</v>
      </c>
      <c r="L31" s="365">
        <v>1</v>
      </c>
      <c r="N31" s="366" t="s">
        <v>117</v>
      </c>
      <c r="O31" s="367">
        <v>11511303960</v>
      </c>
      <c r="P31" s="367" t="s">
        <v>46</v>
      </c>
      <c r="Q31" s="368" t="s">
        <v>28</v>
      </c>
      <c r="R31" s="369">
        <v>1</v>
      </c>
      <c r="T31" s="249">
        <v>8</v>
      </c>
      <c r="U31" s="250">
        <v>11511303489</v>
      </c>
      <c r="V31" s="250" t="s">
        <v>72</v>
      </c>
      <c r="W31" s="251" t="s">
        <v>45</v>
      </c>
    </row>
    <row r="32" spans="1:23" ht="15.75" thickBot="1" x14ac:dyDescent="0.3">
      <c r="A32" s="215">
        <v>8</v>
      </c>
      <c r="B32" s="216">
        <v>11511303489</v>
      </c>
      <c r="C32" s="217" t="s">
        <v>72</v>
      </c>
      <c r="D32" s="218" t="s">
        <v>45</v>
      </c>
      <c r="E32" s="219">
        <v>2000</v>
      </c>
      <c r="H32" s="252">
        <v>3</v>
      </c>
      <c r="I32" s="250">
        <v>11511303279</v>
      </c>
      <c r="J32" s="250" t="s">
        <v>49</v>
      </c>
      <c r="K32" s="253" t="s">
        <v>28</v>
      </c>
      <c r="L32" s="254">
        <v>2</v>
      </c>
      <c r="N32" s="255" t="s">
        <v>118</v>
      </c>
      <c r="O32" s="250">
        <v>11511102197</v>
      </c>
      <c r="P32" s="250" t="s">
        <v>53</v>
      </c>
      <c r="Q32" s="253" t="s">
        <v>28</v>
      </c>
      <c r="R32" s="256">
        <v>2</v>
      </c>
      <c r="T32" s="249">
        <v>9</v>
      </c>
      <c r="U32" s="250" t="s">
        <v>29</v>
      </c>
      <c r="V32" s="250" t="s">
        <v>29</v>
      </c>
      <c r="W32" s="251" t="s">
        <v>29</v>
      </c>
    </row>
    <row r="33" spans="8:23" x14ac:dyDescent="0.25">
      <c r="H33" s="252">
        <v>6</v>
      </c>
      <c r="I33" s="250">
        <v>11511102197</v>
      </c>
      <c r="J33" s="250" t="s">
        <v>53</v>
      </c>
      <c r="K33" s="253" t="s">
        <v>28</v>
      </c>
      <c r="L33" s="254">
        <v>3</v>
      </c>
      <c r="N33" s="255" t="s">
        <v>119</v>
      </c>
      <c r="O33" s="250">
        <v>11511303489</v>
      </c>
      <c r="P33" s="250" t="s">
        <v>72</v>
      </c>
      <c r="Q33" s="253" t="s">
        <v>45</v>
      </c>
      <c r="R33" s="256">
        <v>4</v>
      </c>
      <c r="T33" s="266">
        <v>9</v>
      </c>
      <c r="U33" s="262" t="s">
        <v>29</v>
      </c>
      <c r="V33" s="262" t="s">
        <v>29</v>
      </c>
      <c r="W33" s="267" t="s">
        <v>29</v>
      </c>
    </row>
    <row r="34" spans="8:23" x14ac:dyDescent="0.25">
      <c r="H34" s="252">
        <v>7</v>
      </c>
      <c r="I34" s="250">
        <v>11511404912</v>
      </c>
      <c r="J34" s="250" t="s">
        <v>52</v>
      </c>
      <c r="K34" s="253" t="s">
        <v>28</v>
      </c>
      <c r="L34" s="254">
        <v>4</v>
      </c>
      <c r="N34" s="255" t="s">
        <v>120</v>
      </c>
      <c r="O34" s="268">
        <v>11511404912</v>
      </c>
      <c r="P34" s="268" t="s">
        <v>52</v>
      </c>
      <c r="Q34" s="269" t="s">
        <v>28</v>
      </c>
      <c r="R34" s="270">
        <v>3</v>
      </c>
      <c r="V34" s="222"/>
      <c r="W34" s="57"/>
    </row>
    <row r="35" spans="8:23" x14ac:dyDescent="0.25">
      <c r="H35" s="261">
        <v>10</v>
      </c>
      <c r="I35" s="262" t="s">
        <v>29</v>
      </c>
      <c r="J35" s="262" t="s">
        <v>29</v>
      </c>
      <c r="K35" s="263" t="s">
        <v>29</v>
      </c>
      <c r="L35" s="264"/>
      <c r="N35" s="370" t="s">
        <v>121</v>
      </c>
      <c r="O35" s="367" t="s">
        <v>29</v>
      </c>
      <c r="P35" s="367" t="s">
        <v>29</v>
      </c>
      <c r="Q35" s="368" t="s">
        <v>29</v>
      </c>
      <c r="R35" s="371" t="s">
        <v>123</v>
      </c>
      <c r="V35" s="222"/>
      <c r="W35" s="57"/>
    </row>
    <row r="36" spans="8:23" x14ac:dyDescent="0.25">
      <c r="H36" s="222"/>
      <c r="I36" s="222"/>
      <c r="L36" s="57"/>
      <c r="N36" s="271" t="s">
        <v>122</v>
      </c>
      <c r="O36" s="272" t="s">
        <v>29</v>
      </c>
      <c r="P36" s="272" t="s">
        <v>29</v>
      </c>
      <c r="Q36" s="273" t="s">
        <v>29</v>
      </c>
      <c r="R36" s="274" t="s">
        <v>123</v>
      </c>
      <c r="V36" s="222"/>
      <c r="W36" s="57"/>
    </row>
  </sheetData>
  <mergeCells count="3">
    <mergeCell ref="A1:B2"/>
    <mergeCell ref="C1:F2"/>
    <mergeCell ref="A3:D3"/>
  </mergeCells>
  <conditionalFormatting sqref="A25:E32">
    <cfRule type="expression" dxfId="77" priority="1">
      <formula>ROW()/2-INT(ROW()/2)=0</formula>
    </cfRule>
  </conditionalFormatting>
  <conditionalFormatting sqref="A7:E14">
    <cfRule type="expression" dxfId="76" priority="2">
      <formula>ROW()/2-INT(ROW()/2)=0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topLeftCell="S1" zoomScaleNormal="100" workbookViewId="0">
      <selection activeCell="AG20" sqref="AG20:AG29"/>
    </sheetView>
  </sheetViews>
  <sheetFormatPr defaultColWidth="11.7109375" defaultRowHeight="12.75" x14ac:dyDescent="0.2"/>
  <cols>
    <col min="1" max="1" width="4.140625" style="85" customWidth="1"/>
    <col min="2" max="2" width="12.5703125" style="85" customWidth="1"/>
    <col min="3" max="3" width="25.7109375" style="85" bestFit="1" customWidth="1"/>
    <col min="4" max="4" width="15.28515625" style="85" bestFit="1" customWidth="1"/>
    <col min="5" max="6" width="6.42578125" style="85" customWidth="1"/>
    <col min="7" max="7" width="5" style="85" customWidth="1"/>
    <col min="8" max="9" width="6.42578125" style="85" customWidth="1"/>
    <col min="10" max="10" width="5" style="85" customWidth="1"/>
    <col min="11" max="13" width="6.42578125" style="85" customWidth="1"/>
    <col min="14" max="14" width="5.28515625" style="85" customWidth="1"/>
    <col min="15" max="15" width="11.7109375" style="85"/>
    <col min="16" max="16" width="6.5703125" style="103" customWidth="1"/>
    <col min="17" max="17" width="0" style="103" hidden="1" customWidth="1"/>
    <col min="18" max="18" width="25.7109375" style="85" bestFit="1" customWidth="1"/>
    <col min="19" max="19" width="15.28515625" style="85" bestFit="1" customWidth="1"/>
    <col min="20" max="20" width="11.7109375" style="85"/>
    <col min="21" max="21" width="6.42578125" style="85" customWidth="1"/>
    <col min="22" max="22" width="5" style="85" customWidth="1"/>
    <col min="23" max="24" width="6.42578125" style="85" customWidth="1"/>
    <col min="25" max="25" width="5" style="85" customWidth="1"/>
    <col min="26" max="27" width="6.42578125" style="85" customWidth="1"/>
    <col min="28" max="28" width="5" style="160" customWidth="1"/>
    <col min="29" max="30" width="6.42578125" style="85" customWidth="1"/>
    <col min="31" max="31" width="11.7109375" style="85"/>
    <col min="32" max="32" width="6.140625" style="85" customWidth="1"/>
    <col min="33" max="33" width="12" style="85" bestFit="1" customWidth="1"/>
    <col min="34" max="34" width="25.7109375" style="85" bestFit="1" customWidth="1"/>
    <col min="35" max="35" width="15.28515625" style="85" bestFit="1" customWidth="1"/>
    <col min="36" max="36" width="8.7109375" style="85" customWidth="1"/>
    <col min="37" max="38" width="11.7109375" style="85"/>
    <col min="39" max="44" width="4.28515625" style="89" hidden="1" customWidth="1"/>
    <col min="45" max="45" width="8" style="85" customWidth="1"/>
    <col min="46" max="16384" width="11.7109375" style="85"/>
  </cols>
  <sheetData>
    <row r="1" spans="1:44" ht="12.75" customHeight="1" x14ac:dyDescent="0.25">
      <c r="A1" s="313">
        <v>41839</v>
      </c>
      <c r="B1" s="326"/>
      <c r="C1" s="315" t="s">
        <v>0</v>
      </c>
      <c r="D1" s="328"/>
      <c r="E1" s="328"/>
      <c r="F1" s="329"/>
      <c r="G1" s="57"/>
      <c r="H1" s="319" t="s">
        <v>1</v>
      </c>
      <c r="I1" s="320"/>
      <c r="J1" s="320"/>
      <c r="K1" s="320"/>
      <c r="L1" s="320"/>
      <c r="M1" s="321"/>
      <c r="N1"/>
      <c r="P1" s="86" t="s">
        <v>77</v>
      </c>
      <c r="Q1" s="86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7"/>
      <c r="AD1" s="87"/>
      <c r="AE1" s="87"/>
      <c r="AF1" s="87"/>
      <c r="AG1" s="87"/>
      <c r="AH1" s="87"/>
      <c r="AI1" s="87"/>
    </row>
    <row r="2" spans="1:44" s="90" customFormat="1" ht="12.75" customHeight="1" thickBot="1" x14ac:dyDescent="0.3">
      <c r="A2" s="314"/>
      <c r="B2" s="327"/>
      <c r="C2" s="330"/>
      <c r="D2" s="330"/>
      <c r="E2" s="330"/>
      <c r="F2" s="331"/>
      <c r="G2" s="17"/>
      <c r="H2" s="58" t="s">
        <v>55</v>
      </c>
      <c r="I2" s="59"/>
      <c r="J2" s="4" t="s">
        <v>2</v>
      </c>
      <c r="K2" s="4"/>
      <c r="L2" s="4"/>
      <c r="M2" s="5"/>
      <c r="N2"/>
      <c r="P2" s="91"/>
      <c r="Q2" s="91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  <c r="AC2" s="92"/>
      <c r="AD2" s="92"/>
      <c r="AE2" s="92"/>
      <c r="AF2" s="92"/>
      <c r="AG2" s="92"/>
      <c r="AH2" s="92"/>
      <c r="AI2" s="92"/>
      <c r="AJ2" s="92"/>
      <c r="AM2" s="94"/>
      <c r="AN2" s="94"/>
      <c r="AO2" s="94"/>
      <c r="AP2" s="94"/>
      <c r="AQ2" s="94"/>
      <c r="AR2" s="94"/>
    </row>
    <row r="3" spans="1:44" ht="12.75" customHeight="1" thickBot="1" x14ac:dyDescent="0.3">
      <c r="A3" s="322" t="s">
        <v>56</v>
      </c>
      <c r="B3" s="332"/>
      <c r="C3" s="332"/>
      <c r="D3" s="333"/>
      <c r="E3" s="6" t="s">
        <v>4</v>
      </c>
      <c r="F3" s="7" t="s">
        <v>5</v>
      </c>
      <c r="G3"/>
      <c r="H3" s="58" t="s">
        <v>57</v>
      </c>
      <c r="I3" s="59"/>
      <c r="J3" s="4" t="s">
        <v>58</v>
      </c>
      <c r="K3" s="4"/>
      <c r="L3" s="4"/>
      <c r="M3" s="5"/>
      <c r="N3"/>
      <c r="P3" s="95" t="s">
        <v>78</v>
      </c>
      <c r="Q3" s="96"/>
      <c r="R3" s="96"/>
      <c r="S3" s="96"/>
      <c r="U3" s="97" t="s">
        <v>79</v>
      </c>
      <c r="V3" s="98">
        <v>1</v>
      </c>
      <c r="W3" s="99"/>
      <c r="X3" s="99"/>
      <c r="Y3" s="99"/>
      <c r="Z3" s="99">
        <v>2</v>
      </c>
      <c r="AA3" s="99"/>
      <c r="AB3" s="100"/>
      <c r="AF3" s="101"/>
      <c r="AG3" s="101"/>
      <c r="AH3" s="101"/>
      <c r="AI3" s="101"/>
      <c r="AM3" s="102">
        <v>1</v>
      </c>
    </row>
    <row r="4" spans="1:44" ht="12.75" customHeight="1" thickBot="1" x14ac:dyDescent="0.3">
      <c r="A4" s="60"/>
      <c r="B4" s="61"/>
      <c r="C4" s="9" t="s">
        <v>7</v>
      </c>
      <c r="D4" s="62"/>
      <c r="E4" s="10" t="s">
        <v>8</v>
      </c>
      <c r="F4" s="11">
        <v>100</v>
      </c>
      <c r="G4"/>
      <c r="H4" s="63" t="s">
        <v>59</v>
      </c>
      <c r="I4" s="64"/>
      <c r="J4" s="13" t="s">
        <v>6</v>
      </c>
      <c r="K4" s="13"/>
      <c r="L4" s="13"/>
      <c r="M4" s="14"/>
      <c r="N4"/>
      <c r="R4" s="103"/>
      <c r="S4" s="89"/>
      <c r="U4" s="104" t="s">
        <v>80</v>
      </c>
      <c r="V4" s="105">
        <v>1</v>
      </c>
      <c r="W4" s="106">
        <v>2</v>
      </c>
      <c r="X4" s="107">
        <v>3</v>
      </c>
      <c r="Y4" s="108">
        <v>4</v>
      </c>
      <c r="Z4" s="109">
        <v>5</v>
      </c>
      <c r="AA4" s="110">
        <v>6</v>
      </c>
      <c r="AB4" s="111">
        <v>7</v>
      </c>
      <c r="AM4" s="112">
        <v>5</v>
      </c>
    </row>
    <row r="5" spans="1:44" ht="12.75" customHeight="1" thickBot="1" x14ac:dyDescent="0.3">
      <c r="A5"/>
      <c r="B5" s="15"/>
      <c r="C5" s="57"/>
      <c r="D5" s="57"/>
      <c r="E5" s="57"/>
      <c r="F5" s="57"/>
      <c r="G5"/>
      <c r="H5"/>
      <c r="I5" s="57"/>
      <c r="J5"/>
      <c r="K5"/>
      <c r="L5"/>
      <c r="M5"/>
      <c r="N5"/>
      <c r="P5" s="101"/>
      <c r="Q5" s="101"/>
      <c r="R5" s="101"/>
      <c r="S5" s="101"/>
      <c r="U5" s="113"/>
      <c r="V5" s="113"/>
      <c r="W5" s="113"/>
      <c r="X5" s="113"/>
      <c r="Y5" s="113"/>
      <c r="Z5" s="113"/>
      <c r="AA5" s="113"/>
      <c r="AB5" s="114"/>
      <c r="AC5" s="113"/>
      <c r="AF5" s="95" t="s">
        <v>81</v>
      </c>
      <c r="AG5" s="95"/>
      <c r="AH5" s="95"/>
      <c r="AI5" s="95"/>
    </row>
    <row r="6" spans="1:44" ht="12.75" customHeight="1" thickBot="1" x14ac:dyDescent="0.25">
      <c r="A6" s="65" t="s">
        <v>60</v>
      </c>
      <c r="B6" s="66" t="s">
        <v>11</v>
      </c>
      <c r="C6" s="67" t="s">
        <v>12</v>
      </c>
      <c r="D6" s="67" t="s">
        <v>13</v>
      </c>
      <c r="E6" s="68" t="s">
        <v>61</v>
      </c>
      <c r="F6" s="67" t="s">
        <v>62</v>
      </c>
      <c r="G6" s="67" t="s">
        <v>63</v>
      </c>
      <c r="H6" s="68" t="s">
        <v>64</v>
      </c>
      <c r="I6" s="67" t="s">
        <v>65</v>
      </c>
      <c r="J6" s="67" t="s">
        <v>63</v>
      </c>
      <c r="K6" s="68" t="s">
        <v>66</v>
      </c>
      <c r="L6" s="69" t="s">
        <v>67</v>
      </c>
      <c r="M6" s="70" t="s">
        <v>68</v>
      </c>
      <c r="N6" s="71" t="s">
        <v>69</v>
      </c>
      <c r="U6" s="115"/>
      <c r="V6" s="116"/>
      <c r="W6" s="117"/>
      <c r="X6" s="115"/>
      <c r="Y6" s="116"/>
      <c r="Z6" s="115"/>
      <c r="AA6" s="115"/>
      <c r="AB6" s="116"/>
      <c r="AC6" s="115"/>
    </row>
    <row r="7" spans="1:44" ht="12.75" customHeight="1" thickBot="1" x14ac:dyDescent="0.3">
      <c r="A7" s="72">
        <v>1</v>
      </c>
      <c r="B7" s="73">
        <v>11511202518</v>
      </c>
      <c r="C7" s="74" t="s">
        <v>70</v>
      </c>
      <c r="D7" s="75" t="s">
        <v>28</v>
      </c>
      <c r="E7" s="76">
        <v>5</v>
      </c>
      <c r="F7" s="77">
        <v>4.67</v>
      </c>
      <c r="G7" s="75">
        <v>0</v>
      </c>
      <c r="H7" s="78">
        <v>4.67</v>
      </c>
      <c r="I7" s="77">
        <v>4.74</v>
      </c>
      <c r="J7" s="75">
        <v>0</v>
      </c>
      <c r="K7" s="78">
        <v>4.74</v>
      </c>
      <c r="L7" s="79">
        <v>4.67</v>
      </c>
      <c r="M7" s="80">
        <v>4.74</v>
      </c>
      <c r="N7" s="81">
        <v>1</v>
      </c>
      <c r="P7" s="118" t="s">
        <v>82</v>
      </c>
      <c r="Q7" s="119"/>
      <c r="R7" s="103"/>
      <c r="S7" s="89"/>
      <c r="U7" s="120" t="s">
        <v>83</v>
      </c>
      <c r="V7" s="121" t="s">
        <v>63</v>
      </c>
      <c r="W7" s="122" t="s">
        <v>84</v>
      </c>
      <c r="X7" s="122" t="s">
        <v>85</v>
      </c>
      <c r="Y7" s="121" t="s">
        <v>63</v>
      </c>
      <c r="Z7" s="122" t="s">
        <v>86</v>
      </c>
      <c r="AA7" s="122" t="s">
        <v>87</v>
      </c>
      <c r="AB7" s="121" t="s">
        <v>63</v>
      </c>
      <c r="AC7" s="123" t="s">
        <v>88</v>
      </c>
      <c r="AD7" s="124" t="s">
        <v>89</v>
      </c>
      <c r="AM7" s="125">
        <v>0</v>
      </c>
      <c r="AN7" s="126">
        <v>0</v>
      </c>
      <c r="AO7" s="127">
        <v>0</v>
      </c>
    </row>
    <row r="8" spans="1:44" ht="12.75" customHeight="1" x14ac:dyDescent="0.25">
      <c r="A8" s="72">
        <v>2</v>
      </c>
      <c r="B8" s="73">
        <v>11511000725</v>
      </c>
      <c r="C8" s="74" t="s">
        <v>51</v>
      </c>
      <c r="D8" s="77" t="s">
        <v>28</v>
      </c>
      <c r="E8" s="76">
        <v>2</v>
      </c>
      <c r="F8" s="77">
        <v>4.7300000000000004</v>
      </c>
      <c r="G8" s="77">
        <v>4</v>
      </c>
      <c r="H8" s="78">
        <v>5.53</v>
      </c>
      <c r="I8" s="77">
        <v>4.79</v>
      </c>
      <c r="J8" s="77">
        <v>0</v>
      </c>
      <c r="K8" s="78">
        <v>4.79</v>
      </c>
      <c r="L8" s="79">
        <v>4.79</v>
      </c>
      <c r="M8" s="80">
        <v>5.53</v>
      </c>
      <c r="N8" s="81">
        <v>2</v>
      </c>
      <c r="P8" s="128">
        <v>1</v>
      </c>
      <c r="Q8" s="129">
        <v>11511202518</v>
      </c>
      <c r="R8" s="129" t="s">
        <v>70</v>
      </c>
      <c r="S8" s="130" t="s">
        <v>28</v>
      </c>
      <c r="T8" s="131"/>
      <c r="U8" s="132">
        <v>5.45</v>
      </c>
      <c r="V8" s="133">
        <v>1</v>
      </c>
      <c r="W8" s="132">
        <v>5.65</v>
      </c>
      <c r="X8" s="132">
        <v>5.47</v>
      </c>
      <c r="Y8" s="133">
        <v>1</v>
      </c>
      <c r="Z8" s="132">
        <v>5.67</v>
      </c>
      <c r="AA8" s="132"/>
      <c r="AB8" s="133"/>
      <c r="AC8" s="132">
        <v>0</v>
      </c>
      <c r="AD8" s="134">
        <v>2</v>
      </c>
      <c r="AH8" s="103"/>
      <c r="AI8" s="89"/>
      <c r="AM8" s="125">
        <v>1</v>
      </c>
      <c r="AN8" s="126">
        <v>5</v>
      </c>
      <c r="AO8" s="127">
        <v>1</v>
      </c>
      <c r="AP8" s="126">
        <v>1</v>
      </c>
      <c r="AQ8" s="126">
        <v>1</v>
      </c>
      <c r="AR8" s="127">
        <v>0</v>
      </c>
    </row>
    <row r="9" spans="1:44" ht="12.75" customHeight="1" thickBot="1" x14ac:dyDescent="0.3">
      <c r="A9" s="72">
        <v>3</v>
      </c>
      <c r="B9" s="82">
        <v>11511000645</v>
      </c>
      <c r="C9" s="83" t="s">
        <v>50</v>
      </c>
      <c r="D9" s="75" t="s">
        <v>28</v>
      </c>
      <c r="E9" s="76">
        <v>7</v>
      </c>
      <c r="F9" s="77">
        <v>4.99</v>
      </c>
      <c r="G9" s="75">
        <v>0</v>
      </c>
      <c r="H9" s="78">
        <v>4.99</v>
      </c>
      <c r="I9" s="77">
        <v>100</v>
      </c>
      <c r="J9" s="75"/>
      <c r="K9" s="78">
        <v>100</v>
      </c>
      <c r="L9" s="79">
        <v>4.99</v>
      </c>
      <c r="M9" s="80">
        <v>100</v>
      </c>
      <c r="N9" s="81">
        <v>3</v>
      </c>
      <c r="P9" s="135">
        <v>4</v>
      </c>
      <c r="Q9" s="136">
        <v>11511102202</v>
      </c>
      <c r="R9" s="136" t="s">
        <v>71</v>
      </c>
      <c r="S9" s="137" t="s">
        <v>28</v>
      </c>
      <c r="T9" s="131"/>
      <c r="U9" s="132">
        <v>5.63</v>
      </c>
      <c r="V9" s="133">
        <v>1</v>
      </c>
      <c r="W9" s="132">
        <v>5.83</v>
      </c>
      <c r="X9" s="132">
        <v>5.63</v>
      </c>
      <c r="Y9" s="133">
        <v>1</v>
      </c>
      <c r="Z9" s="132">
        <v>5.83</v>
      </c>
      <c r="AA9" s="132"/>
      <c r="AB9" s="133"/>
      <c r="AC9" s="132">
        <v>0</v>
      </c>
      <c r="AD9" s="138">
        <v>0</v>
      </c>
      <c r="AF9" s="139" t="s">
        <v>90</v>
      </c>
      <c r="AG9" s="139"/>
      <c r="AH9" s="103"/>
      <c r="AI9" s="89"/>
      <c r="AM9" s="140">
        <v>5</v>
      </c>
      <c r="AN9" s="141">
        <v>1</v>
      </c>
      <c r="AO9" s="142">
        <v>5</v>
      </c>
      <c r="AP9" s="141">
        <v>0</v>
      </c>
      <c r="AQ9" s="141">
        <v>0</v>
      </c>
      <c r="AR9" s="142">
        <v>0</v>
      </c>
    </row>
    <row r="10" spans="1:44" ht="12.75" customHeight="1" thickBot="1" x14ac:dyDescent="0.3">
      <c r="A10" s="72">
        <v>4</v>
      </c>
      <c r="B10" s="73">
        <v>11511102202</v>
      </c>
      <c r="C10" s="74" t="s">
        <v>71</v>
      </c>
      <c r="D10" s="77" t="s">
        <v>28</v>
      </c>
      <c r="E10" s="76">
        <v>6</v>
      </c>
      <c r="F10" s="77">
        <v>4.9000000000000004</v>
      </c>
      <c r="G10" s="77">
        <v>3</v>
      </c>
      <c r="H10" s="78">
        <v>5.5</v>
      </c>
      <c r="I10" s="77">
        <v>4.87</v>
      </c>
      <c r="J10" s="77">
        <v>1</v>
      </c>
      <c r="K10" s="78">
        <v>5.07</v>
      </c>
      <c r="L10" s="79">
        <v>5.07</v>
      </c>
      <c r="M10" s="80">
        <v>5.5</v>
      </c>
      <c r="N10" s="81">
        <v>4</v>
      </c>
      <c r="P10" s="89"/>
      <c r="R10" s="103"/>
      <c r="S10" s="89"/>
      <c r="U10" s="143"/>
      <c r="V10" s="144"/>
      <c r="W10" s="145"/>
      <c r="X10" s="143"/>
      <c r="Y10" s="144"/>
      <c r="Z10" s="143"/>
      <c r="AA10" s="143"/>
      <c r="AB10" s="144"/>
      <c r="AC10" s="143"/>
      <c r="AF10" s="146" t="s">
        <v>91</v>
      </c>
      <c r="AG10" s="129">
        <v>11511202518</v>
      </c>
      <c r="AH10" s="129" t="s">
        <v>70</v>
      </c>
      <c r="AI10" s="147" t="s">
        <v>28</v>
      </c>
    </row>
    <row r="11" spans="1:44" ht="12.75" customHeight="1" thickBot="1" x14ac:dyDescent="0.3">
      <c r="A11" s="72">
        <v>5</v>
      </c>
      <c r="B11" s="73">
        <v>11511303489</v>
      </c>
      <c r="C11" s="74" t="s">
        <v>72</v>
      </c>
      <c r="D11" s="77" t="s">
        <v>45</v>
      </c>
      <c r="E11" s="76">
        <v>40</v>
      </c>
      <c r="F11" s="77">
        <v>6.09</v>
      </c>
      <c r="G11" s="77">
        <v>0</v>
      </c>
      <c r="H11" s="78">
        <v>6.09</v>
      </c>
      <c r="I11" s="77">
        <v>5.53</v>
      </c>
      <c r="J11" s="77">
        <v>1</v>
      </c>
      <c r="K11" s="78">
        <v>5.73</v>
      </c>
      <c r="L11" s="79">
        <v>5.73</v>
      </c>
      <c r="M11" s="80">
        <v>6.09</v>
      </c>
      <c r="N11" s="81">
        <v>5</v>
      </c>
      <c r="P11" s="118" t="s">
        <v>92</v>
      </c>
      <c r="Q11" s="119"/>
      <c r="R11" s="103"/>
      <c r="S11" s="89"/>
      <c r="U11" s="120" t="s">
        <v>83</v>
      </c>
      <c r="V11" s="121" t="s">
        <v>63</v>
      </c>
      <c r="W11" s="122" t="s">
        <v>84</v>
      </c>
      <c r="X11" s="122" t="s">
        <v>85</v>
      </c>
      <c r="Y11" s="121" t="s">
        <v>63</v>
      </c>
      <c r="Z11" s="122" t="s">
        <v>86</v>
      </c>
      <c r="AA11" s="122" t="s">
        <v>87</v>
      </c>
      <c r="AB11" s="121" t="s">
        <v>63</v>
      </c>
      <c r="AC11" s="123" t="s">
        <v>88</v>
      </c>
      <c r="AD11" s="124" t="s">
        <v>89</v>
      </c>
      <c r="AF11" s="148" t="s">
        <v>93</v>
      </c>
      <c r="AG11" s="149">
        <v>11511000725</v>
      </c>
      <c r="AH11" s="149" t="s">
        <v>51</v>
      </c>
      <c r="AI11" s="150" t="s">
        <v>28</v>
      </c>
      <c r="AM11" s="125">
        <v>0</v>
      </c>
      <c r="AN11" s="126">
        <v>0</v>
      </c>
      <c r="AO11" s="127">
        <v>0</v>
      </c>
    </row>
    <row r="12" spans="1:44" ht="12.75" customHeight="1" x14ac:dyDescent="0.25">
      <c r="A12" s="72">
        <v>6</v>
      </c>
      <c r="B12" s="73" t="s">
        <v>73</v>
      </c>
      <c r="C12" s="74" t="s">
        <v>74</v>
      </c>
      <c r="D12" s="77" t="s">
        <v>45</v>
      </c>
      <c r="E12" s="76">
        <v>2000</v>
      </c>
      <c r="F12" s="77">
        <v>6.12</v>
      </c>
      <c r="G12" s="77">
        <v>0</v>
      </c>
      <c r="H12" s="78">
        <v>6.12</v>
      </c>
      <c r="I12" s="77">
        <v>100</v>
      </c>
      <c r="J12" s="77"/>
      <c r="K12" s="78">
        <v>100</v>
      </c>
      <c r="L12" s="79">
        <v>6.12</v>
      </c>
      <c r="M12" s="80">
        <v>100</v>
      </c>
      <c r="N12" s="81">
        <v>6</v>
      </c>
      <c r="P12" s="151">
        <v>2</v>
      </c>
      <c r="Q12" s="152">
        <v>11511000725</v>
      </c>
      <c r="R12" s="152" t="s">
        <v>51</v>
      </c>
      <c r="S12" s="153" t="s">
        <v>28</v>
      </c>
      <c r="T12" s="131"/>
      <c r="U12" s="132">
        <v>5.63</v>
      </c>
      <c r="V12" s="133">
        <v>2</v>
      </c>
      <c r="W12" s="132">
        <v>6.03</v>
      </c>
      <c r="X12" s="132">
        <v>5.63</v>
      </c>
      <c r="Y12" s="133">
        <v>3</v>
      </c>
      <c r="Z12" s="132">
        <v>6.23</v>
      </c>
      <c r="AA12" s="132"/>
      <c r="AB12" s="133"/>
      <c r="AC12" s="132">
        <v>0</v>
      </c>
      <c r="AD12" s="134">
        <v>2</v>
      </c>
      <c r="AM12" s="125">
        <v>1</v>
      </c>
      <c r="AN12" s="126">
        <v>5</v>
      </c>
      <c r="AO12" s="127">
        <v>1</v>
      </c>
      <c r="AP12" s="126">
        <v>1</v>
      </c>
      <c r="AQ12" s="126">
        <v>1</v>
      </c>
      <c r="AR12" s="127">
        <v>0</v>
      </c>
    </row>
    <row r="13" spans="1:44" ht="12.75" customHeight="1" thickBot="1" x14ac:dyDescent="0.3">
      <c r="A13" s="72">
        <v>7</v>
      </c>
      <c r="B13" s="73">
        <v>11511303960</v>
      </c>
      <c r="C13" s="74" t="s">
        <v>46</v>
      </c>
      <c r="D13" s="77" t="s">
        <v>28</v>
      </c>
      <c r="E13" s="76">
        <v>31</v>
      </c>
      <c r="F13" s="77">
        <v>6.16</v>
      </c>
      <c r="G13" s="77">
        <v>0</v>
      </c>
      <c r="H13" s="78">
        <v>6.16</v>
      </c>
      <c r="I13" s="77">
        <v>5.93</v>
      </c>
      <c r="J13" s="77">
        <v>1</v>
      </c>
      <c r="K13" s="78">
        <v>6.13</v>
      </c>
      <c r="L13" s="79">
        <v>6.13</v>
      </c>
      <c r="M13" s="80">
        <v>6.16</v>
      </c>
      <c r="N13" s="81">
        <v>7</v>
      </c>
      <c r="P13" s="154">
        <v>3</v>
      </c>
      <c r="Q13" s="155">
        <v>11511000645</v>
      </c>
      <c r="R13" s="155" t="s">
        <v>50</v>
      </c>
      <c r="S13" s="156" t="s">
        <v>28</v>
      </c>
      <c r="T13" s="131"/>
      <c r="U13" s="132">
        <v>6.2</v>
      </c>
      <c r="V13" s="133">
        <v>2</v>
      </c>
      <c r="W13" s="132">
        <v>6.6000000000000005</v>
      </c>
      <c r="X13" s="132">
        <v>5.84</v>
      </c>
      <c r="Y13" s="133">
        <v>4</v>
      </c>
      <c r="Z13" s="132">
        <v>6.64</v>
      </c>
      <c r="AA13" s="132"/>
      <c r="AB13" s="133"/>
      <c r="AC13" s="132">
        <v>0</v>
      </c>
      <c r="AD13" s="138">
        <v>0</v>
      </c>
      <c r="AF13" s="157" t="s">
        <v>94</v>
      </c>
      <c r="AG13" s="157"/>
      <c r="AH13" s="157"/>
      <c r="AI13" s="89"/>
      <c r="AM13" s="140">
        <v>5</v>
      </c>
      <c r="AN13" s="141">
        <v>1</v>
      </c>
      <c r="AO13" s="142">
        <v>5</v>
      </c>
      <c r="AP13" s="141">
        <v>0</v>
      </c>
      <c r="AQ13" s="141">
        <v>0</v>
      </c>
      <c r="AR13" s="142">
        <v>0</v>
      </c>
    </row>
    <row r="14" spans="1:44" ht="12.75" customHeight="1" x14ac:dyDescent="0.25">
      <c r="A14" s="72">
        <v>8</v>
      </c>
      <c r="B14" s="73">
        <v>11511303279</v>
      </c>
      <c r="C14" s="74" t="s">
        <v>49</v>
      </c>
      <c r="D14" s="77" t="s">
        <v>28</v>
      </c>
      <c r="E14" s="76">
        <v>10</v>
      </c>
      <c r="F14" s="77">
        <v>5.77</v>
      </c>
      <c r="G14" s="77">
        <v>2</v>
      </c>
      <c r="H14" s="78">
        <v>6.17</v>
      </c>
      <c r="I14" s="77">
        <v>100</v>
      </c>
      <c r="J14" s="77"/>
      <c r="K14" s="78">
        <v>100</v>
      </c>
      <c r="L14" s="79">
        <v>6.17</v>
      </c>
      <c r="M14" s="80">
        <v>100</v>
      </c>
      <c r="N14" s="81">
        <v>8</v>
      </c>
      <c r="U14" s="158"/>
      <c r="V14" s="158"/>
      <c r="W14" s="158"/>
      <c r="X14" s="158"/>
      <c r="Y14" s="158"/>
      <c r="Z14" s="158"/>
      <c r="AA14" s="158"/>
      <c r="AB14" s="159"/>
      <c r="AC14" s="158"/>
      <c r="AF14" s="146" t="s">
        <v>95</v>
      </c>
      <c r="AG14" s="129">
        <v>11511102202</v>
      </c>
      <c r="AH14" s="129" t="s">
        <v>71</v>
      </c>
      <c r="AI14" s="147" t="s">
        <v>28</v>
      </c>
    </row>
    <row r="15" spans="1:44" ht="12.75" customHeight="1" x14ac:dyDescent="0.25">
      <c r="A15" s="84">
        <v>9</v>
      </c>
      <c r="B15" s="73">
        <v>11511202971</v>
      </c>
      <c r="C15" s="74" t="s">
        <v>47</v>
      </c>
      <c r="D15" s="75" t="s">
        <v>48</v>
      </c>
      <c r="E15" s="76">
        <v>22</v>
      </c>
      <c r="F15" s="77">
        <v>5.81</v>
      </c>
      <c r="G15" s="75">
        <v>100</v>
      </c>
      <c r="H15" s="78">
        <v>25.81</v>
      </c>
      <c r="I15" s="75">
        <v>6.01</v>
      </c>
      <c r="J15" s="75">
        <v>2</v>
      </c>
      <c r="K15" s="78">
        <v>6.41</v>
      </c>
      <c r="L15" s="79">
        <v>6.41</v>
      </c>
      <c r="M15" s="80">
        <v>25.81</v>
      </c>
      <c r="N15" s="81">
        <v>9</v>
      </c>
      <c r="AF15" s="148" t="s">
        <v>96</v>
      </c>
      <c r="AG15" s="149">
        <v>11511000645</v>
      </c>
      <c r="AH15" s="149" t="s">
        <v>50</v>
      </c>
      <c r="AI15" s="150" t="s">
        <v>28</v>
      </c>
    </row>
    <row r="16" spans="1:44" ht="12.75" customHeight="1" x14ac:dyDescent="0.25">
      <c r="A16" s="84">
        <v>10</v>
      </c>
      <c r="B16" s="73">
        <v>11511405013</v>
      </c>
      <c r="C16" s="83" t="s">
        <v>75</v>
      </c>
      <c r="D16" s="75" t="s">
        <v>76</v>
      </c>
      <c r="E16" s="76">
        <v>2000</v>
      </c>
      <c r="F16" s="75">
        <v>5.46</v>
      </c>
      <c r="G16" s="77">
        <v>100</v>
      </c>
      <c r="H16" s="78">
        <v>25.46</v>
      </c>
      <c r="I16" s="77">
        <v>5.66</v>
      </c>
      <c r="J16" s="77">
        <v>100</v>
      </c>
      <c r="K16" s="78">
        <v>25.66</v>
      </c>
      <c r="L16" s="79">
        <v>25.46</v>
      </c>
      <c r="M16" s="80">
        <v>25.66</v>
      </c>
      <c r="N16" s="81">
        <v>10</v>
      </c>
    </row>
    <row r="17" spans="1:44" ht="12.75" customHeight="1" thickBot="1" x14ac:dyDescent="0.3">
      <c r="A17" s="276"/>
      <c r="B17" s="277"/>
      <c r="C17" s="278"/>
      <c r="D17" s="279"/>
      <c r="E17" s="280"/>
      <c r="F17" s="281"/>
      <c r="G17" s="279"/>
      <c r="H17" s="282"/>
      <c r="I17" s="278"/>
      <c r="J17" s="279"/>
      <c r="K17" s="282"/>
      <c r="L17" s="283"/>
      <c r="M17" s="284"/>
      <c r="N17" s="285"/>
      <c r="P17" s="91"/>
      <c r="Q17" s="91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92"/>
      <c r="AD17" s="92"/>
      <c r="AE17" s="92"/>
      <c r="AF17" s="92"/>
      <c r="AG17" s="92"/>
      <c r="AH17" s="92"/>
      <c r="AI17" s="92"/>
      <c r="AJ17" s="92"/>
    </row>
    <row r="18" spans="1:44" ht="12.75" customHeight="1" thickBot="1" x14ac:dyDescent="0.3">
      <c r="A18" s="75"/>
      <c r="B18" s="77"/>
      <c r="C18" s="74"/>
      <c r="D18" s="77"/>
      <c r="E18" s="75"/>
      <c r="F18" s="77"/>
      <c r="G18" s="77"/>
      <c r="H18" s="275"/>
      <c r="I18" s="83"/>
      <c r="J18" s="77"/>
      <c r="K18" s="275"/>
      <c r="L18" s="83"/>
      <c r="M18" s="83"/>
      <c r="N18" s="75"/>
      <c r="P18" s="95" t="s">
        <v>97</v>
      </c>
      <c r="Q18" s="95"/>
      <c r="R18" s="95"/>
      <c r="S18" s="95"/>
      <c r="U18" s="115"/>
      <c r="V18" s="116"/>
      <c r="W18" s="117"/>
      <c r="X18" s="115"/>
      <c r="Y18" s="116"/>
      <c r="Z18" s="115"/>
      <c r="AA18" s="115"/>
      <c r="AB18" s="116"/>
      <c r="AC18" s="115"/>
      <c r="AF18" s="161" t="s">
        <v>98</v>
      </c>
      <c r="AG18" s="161"/>
      <c r="AH18" s="161"/>
      <c r="AI18" s="161"/>
    </row>
    <row r="19" spans="1:44" ht="12.75" customHeight="1" thickBot="1" x14ac:dyDescent="0.3">
      <c r="A19" s="75"/>
      <c r="B19" s="75"/>
      <c r="C19" s="83"/>
      <c r="D19" s="75"/>
      <c r="E19" s="75"/>
      <c r="F19" s="77"/>
      <c r="G19" s="75"/>
      <c r="H19" s="275"/>
      <c r="I19" s="83"/>
      <c r="J19" s="75"/>
      <c r="K19" s="275"/>
      <c r="L19" s="83"/>
      <c r="M19" s="83"/>
      <c r="N19" s="75"/>
      <c r="P19" s="85"/>
      <c r="Q19" s="85"/>
      <c r="R19" s="103"/>
      <c r="S19" s="89"/>
      <c r="U19" s="120" t="s">
        <v>83</v>
      </c>
      <c r="V19" s="121" t="s">
        <v>63</v>
      </c>
      <c r="W19" s="122" t="s">
        <v>84</v>
      </c>
      <c r="X19" s="122" t="s">
        <v>85</v>
      </c>
      <c r="Y19" s="121" t="s">
        <v>63</v>
      </c>
      <c r="Z19" s="122" t="s">
        <v>86</v>
      </c>
      <c r="AA19" s="122" t="s">
        <v>87</v>
      </c>
      <c r="AB19" s="121" t="s">
        <v>63</v>
      </c>
      <c r="AC19" s="123" t="s">
        <v>88</v>
      </c>
      <c r="AD19" s="124" t="s">
        <v>89</v>
      </c>
      <c r="AF19" s="162" t="s">
        <v>99</v>
      </c>
      <c r="AG19" s="163" t="s">
        <v>11</v>
      </c>
      <c r="AH19" s="164" t="s">
        <v>12</v>
      </c>
      <c r="AI19" s="165" t="s">
        <v>13</v>
      </c>
      <c r="AM19" s="125">
        <v>0</v>
      </c>
      <c r="AN19" s="126">
        <v>0</v>
      </c>
      <c r="AO19" s="127">
        <v>0</v>
      </c>
    </row>
    <row r="20" spans="1:44" ht="12.75" customHeight="1" x14ac:dyDescent="0.25">
      <c r="A20" s="75"/>
      <c r="B20" s="77"/>
      <c r="C20" s="74"/>
      <c r="D20" s="77"/>
      <c r="E20" s="75"/>
      <c r="F20" s="77"/>
      <c r="G20" s="77"/>
      <c r="H20" s="275"/>
      <c r="I20" s="83"/>
      <c r="J20" s="77"/>
      <c r="K20" s="275"/>
      <c r="L20" s="83"/>
      <c r="M20" s="83"/>
      <c r="N20" s="75"/>
      <c r="P20" s="166" t="s">
        <v>95</v>
      </c>
      <c r="Q20" s="129">
        <v>11511102202</v>
      </c>
      <c r="R20" s="129" t="s">
        <v>71</v>
      </c>
      <c r="S20" s="130" t="s">
        <v>28</v>
      </c>
      <c r="T20" s="131"/>
      <c r="U20" s="132">
        <v>5.61</v>
      </c>
      <c r="V20" s="133">
        <v>0</v>
      </c>
      <c r="W20" s="132">
        <v>5.61</v>
      </c>
      <c r="X20" s="132">
        <v>5.63</v>
      </c>
      <c r="Y20" s="133">
        <v>0</v>
      </c>
      <c r="Z20" s="132">
        <v>5.63</v>
      </c>
      <c r="AA20" s="132"/>
      <c r="AB20" s="133"/>
      <c r="AC20" s="132">
        <v>0</v>
      </c>
      <c r="AD20" s="134">
        <v>2</v>
      </c>
      <c r="AF20" s="167">
        <v>1</v>
      </c>
      <c r="AG20" s="168">
        <v>11511202518</v>
      </c>
      <c r="AH20" s="169" t="s">
        <v>70</v>
      </c>
      <c r="AI20" s="170" t="s">
        <v>28</v>
      </c>
      <c r="AM20" s="125">
        <v>1</v>
      </c>
      <c r="AN20" s="126">
        <v>5</v>
      </c>
      <c r="AO20" s="127">
        <v>1</v>
      </c>
      <c r="AP20" s="126">
        <v>1</v>
      </c>
      <c r="AQ20" s="126">
        <v>1</v>
      </c>
      <c r="AR20" s="127">
        <v>0</v>
      </c>
    </row>
    <row r="21" spans="1:44" ht="12.75" customHeight="1" thickBot="1" x14ac:dyDescent="0.3">
      <c r="A21" s="75"/>
      <c r="B21" s="77"/>
      <c r="C21" s="74"/>
      <c r="D21" s="75"/>
      <c r="E21" s="75"/>
      <c r="F21" s="77"/>
      <c r="G21" s="75"/>
      <c r="H21" s="275"/>
      <c r="I21" s="83"/>
      <c r="J21" s="75"/>
      <c r="K21" s="275"/>
      <c r="L21" s="83"/>
      <c r="M21" s="83"/>
      <c r="N21" s="75"/>
      <c r="P21" s="171" t="s">
        <v>96</v>
      </c>
      <c r="Q21" s="136">
        <v>11511000645</v>
      </c>
      <c r="R21" s="136" t="s">
        <v>50</v>
      </c>
      <c r="S21" s="137" t="s">
        <v>28</v>
      </c>
      <c r="T21" s="131"/>
      <c r="U21" s="132">
        <v>6.12</v>
      </c>
      <c r="V21" s="133">
        <v>1</v>
      </c>
      <c r="W21" s="132">
        <v>6.32</v>
      </c>
      <c r="X21" s="132">
        <v>5.96</v>
      </c>
      <c r="Y21" s="133">
        <v>0</v>
      </c>
      <c r="Z21" s="132">
        <v>5.96</v>
      </c>
      <c r="AA21" s="132"/>
      <c r="AB21" s="133"/>
      <c r="AC21" s="132">
        <v>0</v>
      </c>
      <c r="AD21" s="138">
        <v>0</v>
      </c>
      <c r="AF21" s="167">
        <v>2</v>
      </c>
      <c r="AG21" s="168">
        <v>11511000725</v>
      </c>
      <c r="AH21" s="169" t="s">
        <v>51</v>
      </c>
      <c r="AI21" s="170" t="s">
        <v>28</v>
      </c>
      <c r="AM21" s="140">
        <v>5</v>
      </c>
      <c r="AN21" s="141">
        <v>1</v>
      </c>
      <c r="AO21" s="142">
        <v>5</v>
      </c>
      <c r="AP21" s="141">
        <v>0</v>
      </c>
      <c r="AQ21" s="141">
        <v>0</v>
      </c>
      <c r="AR21" s="142">
        <v>0</v>
      </c>
    </row>
    <row r="22" spans="1:44" ht="12.75" customHeight="1" x14ac:dyDescent="0.25">
      <c r="A22" s="75"/>
      <c r="B22" s="77"/>
      <c r="C22" s="74"/>
      <c r="D22" s="77"/>
      <c r="E22" s="75"/>
      <c r="F22" s="77"/>
      <c r="G22" s="77"/>
      <c r="H22" s="275"/>
      <c r="I22" s="83"/>
      <c r="J22" s="77"/>
      <c r="K22" s="275"/>
      <c r="L22" s="83"/>
      <c r="M22" s="83"/>
      <c r="N22" s="75"/>
      <c r="P22" s="172"/>
      <c r="Q22" s="172"/>
      <c r="R22" s="172"/>
      <c r="S22" s="172"/>
      <c r="U22" s="173"/>
      <c r="V22" s="173"/>
      <c r="W22" s="173"/>
      <c r="X22" s="173"/>
      <c r="Y22" s="173"/>
      <c r="Z22" s="173"/>
      <c r="AA22" s="173"/>
      <c r="AB22" s="174"/>
      <c r="AC22" s="173"/>
      <c r="AD22" s="113"/>
      <c r="AF22" s="167">
        <v>3</v>
      </c>
      <c r="AG22" s="168">
        <v>11511102202</v>
      </c>
      <c r="AH22" s="169" t="s">
        <v>71</v>
      </c>
      <c r="AI22" s="170" t="s">
        <v>28</v>
      </c>
    </row>
    <row r="23" spans="1:44" ht="12.75" customHeight="1" thickBot="1" x14ac:dyDescent="0.3">
      <c r="A23" s="75"/>
      <c r="B23" s="75"/>
      <c r="C23" s="83"/>
      <c r="D23" s="75"/>
      <c r="E23" s="75"/>
      <c r="F23" s="77"/>
      <c r="G23" s="75"/>
      <c r="H23" s="275"/>
      <c r="I23" s="83"/>
      <c r="J23" s="75"/>
      <c r="K23" s="275"/>
      <c r="L23" s="83"/>
      <c r="M23" s="83"/>
      <c r="N23" s="75"/>
      <c r="P23" s="95" t="s">
        <v>100</v>
      </c>
      <c r="Q23" s="95"/>
      <c r="R23" s="95"/>
      <c r="S23" s="95"/>
      <c r="U23" s="115"/>
      <c r="V23" s="116"/>
      <c r="W23" s="117"/>
      <c r="X23" s="115"/>
      <c r="Y23" s="116"/>
      <c r="Z23" s="115"/>
      <c r="AA23" s="115"/>
      <c r="AB23" s="116"/>
      <c r="AC23" s="115"/>
      <c r="AF23" s="167">
        <v>4</v>
      </c>
      <c r="AG23" s="168">
        <v>11511000645</v>
      </c>
      <c r="AH23" s="169" t="s">
        <v>50</v>
      </c>
      <c r="AI23" s="170" t="s">
        <v>28</v>
      </c>
      <c r="AJ23" s="175" t="s">
        <v>101</v>
      </c>
    </row>
    <row r="24" spans="1:44" ht="12.75" customHeight="1" thickBot="1" x14ac:dyDescent="0.3">
      <c r="A24" s="75"/>
      <c r="B24" s="77"/>
      <c r="C24" s="74"/>
      <c r="D24" s="77"/>
      <c r="E24" s="75"/>
      <c r="F24" s="77"/>
      <c r="G24" s="77"/>
      <c r="H24" s="275"/>
      <c r="I24" s="83"/>
      <c r="J24" s="77"/>
      <c r="K24" s="275"/>
      <c r="L24" s="83"/>
      <c r="M24" s="83"/>
      <c r="N24" s="75"/>
      <c r="P24" s="85"/>
      <c r="Q24" s="85"/>
      <c r="R24" s="103"/>
      <c r="S24" s="89"/>
      <c r="U24" s="120" t="s">
        <v>83</v>
      </c>
      <c r="V24" s="121" t="s">
        <v>63</v>
      </c>
      <c r="W24" s="122" t="s">
        <v>84</v>
      </c>
      <c r="X24" s="122" t="s">
        <v>85</v>
      </c>
      <c r="Y24" s="121" t="s">
        <v>63</v>
      </c>
      <c r="Z24" s="122" t="s">
        <v>86</v>
      </c>
      <c r="AA24" s="122" t="s">
        <v>87</v>
      </c>
      <c r="AB24" s="121" t="s">
        <v>63</v>
      </c>
      <c r="AC24" s="123" t="s">
        <v>88</v>
      </c>
      <c r="AD24" s="124" t="s">
        <v>89</v>
      </c>
      <c r="AF24" s="176">
        <v>5</v>
      </c>
      <c r="AG24" s="177">
        <v>11511303489</v>
      </c>
      <c r="AH24" s="178" t="s">
        <v>72</v>
      </c>
      <c r="AI24" s="179" t="s">
        <v>45</v>
      </c>
      <c r="AJ24" s="180">
        <v>5.73</v>
      </c>
      <c r="AM24" s="125">
        <v>0</v>
      </c>
      <c r="AN24" s="126">
        <v>0</v>
      </c>
      <c r="AO24" s="127">
        <v>0</v>
      </c>
    </row>
    <row r="25" spans="1:44" ht="12.75" customHeight="1" x14ac:dyDescent="0.25">
      <c r="A25" s="75"/>
      <c r="B25" s="77"/>
      <c r="C25" s="74"/>
      <c r="D25" s="75"/>
      <c r="E25" s="75"/>
      <c r="F25" s="77"/>
      <c r="G25" s="75"/>
      <c r="H25" s="275"/>
      <c r="I25" s="83"/>
      <c r="J25" s="75"/>
      <c r="K25" s="275"/>
      <c r="L25" s="83"/>
      <c r="M25" s="83"/>
      <c r="N25" s="75"/>
      <c r="P25" s="181" t="s">
        <v>91</v>
      </c>
      <c r="Q25" s="152">
        <v>11511202518</v>
      </c>
      <c r="R25" s="152" t="s">
        <v>70</v>
      </c>
      <c r="S25" s="153" t="s">
        <v>28</v>
      </c>
      <c r="T25" s="131"/>
      <c r="U25" s="132">
        <v>5.5</v>
      </c>
      <c r="V25" s="133">
        <v>0</v>
      </c>
      <c r="W25" s="132">
        <v>5.5</v>
      </c>
      <c r="X25" s="132">
        <v>5.47</v>
      </c>
      <c r="Y25" s="133">
        <v>0</v>
      </c>
      <c r="Z25" s="132">
        <v>5.47</v>
      </c>
      <c r="AA25" s="132"/>
      <c r="AB25" s="133"/>
      <c r="AC25" s="132">
        <v>0</v>
      </c>
      <c r="AD25" s="134">
        <v>2</v>
      </c>
      <c r="AF25" s="182">
        <v>6</v>
      </c>
      <c r="AG25" s="168" t="s">
        <v>73</v>
      </c>
      <c r="AH25" s="169" t="s">
        <v>74</v>
      </c>
      <c r="AI25" s="170" t="s">
        <v>45</v>
      </c>
      <c r="AJ25" s="183">
        <v>6.12</v>
      </c>
      <c r="AM25" s="125">
        <v>1</v>
      </c>
      <c r="AN25" s="126">
        <v>5</v>
      </c>
      <c r="AO25" s="127">
        <v>1</v>
      </c>
      <c r="AP25" s="126">
        <v>1</v>
      </c>
      <c r="AQ25" s="126">
        <v>1</v>
      </c>
      <c r="AR25" s="127">
        <v>0</v>
      </c>
    </row>
    <row r="26" spans="1:44" ht="12.75" customHeight="1" thickBot="1" x14ac:dyDescent="0.3">
      <c r="A26" s="75"/>
      <c r="B26" s="77"/>
      <c r="C26" s="74"/>
      <c r="D26" s="77"/>
      <c r="E26" s="75"/>
      <c r="F26" s="77"/>
      <c r="G26" s="77"/>
      <c r="H26" s="275"/>
      <c r="I26" s="83"/>
      <c r="J26" s="77"/>
      <c r="K26" s="275"/>
      <c r="L26" s="83"/>
      <c r="M26" s="83"/>
      <c r="N26" s="75"/>
      <c r="P26" s="184" t="s">
        <v>93</v>
      </c>
      <c r="Q26" s="155">
        <v>11511000725</v>
      </c>
      <c r="R26" s="155" t="s">
        <v>51</v>
      </c>
      <c r="S26" s="156" t="s">
        <v>28</v>
      </c>
      <c r="T26" s="131"/>
      <c r="U26" s="132">
        <v>5.59</v>
      </c>
      <c r="V26" s="133">
        <v>0</v>
      </c>
      <c r="W26" s="132">
        <v>5.59</v>
      </c>
      <c r="X26" s="132">
        <v>5.62</v>
      </c>
      <c r="Y26" s="133">
        <v>0</v>
      </c>
      <c r="Z26" s="132">
        <v>5.62</v>
      </c>
      <c r="AA26" s="132"/>
      <c r="AB26" s="133"/>
      <c r="AC26" s="132">
        <v>0</v>
      </c>
      <c r="AD26" s="138">
        <v>0</v>
      </c>
      <c r="AF26" s="182">
        <v>7</v>
      </c>
      <c r="AG26" s="168">
        <v>11511303960</v>
      </c>
      <c r="AH26" s="169" t="s">
        <v>46</v>
      </c>
      <c r="AI26" s="170" t="s">
        <v>28</v>
      </c>
      <c r="AJ26" s="183">
        <v>6.13</v>
      </c>
      <c r="AM26" s="140">
        <v>5</v>
      </c>
      <c r="AN26" s="141">
        <v>1</v>
      </c>
      <c r="AO26" s="142">
        <v>5</v>
      </c>
      <c r="AP26" s="141">
        <v>0</v>
      </c>
      <c r="AQ26" s="141">
        <v>0</v>
      </c>
      <c r="AR26" s="142">
        <v>0</v>
      </c>
    </row>
    <row r="27" spans="1:44" ht="12.75" customHeight="1" x14ac:dyDescent="0.25">
      <c r="A27" s="75"/>
      <c r="B27" s="77"/>
      <c r="C27" s="74"/>
      <c r="D27" s="75"/>
      <c r="E27" s="75"/>
      <c r="F27" s="77"/>
      <c r="G27" s="75"/>
      <c r="H27" s="275"/>
      <c r="I27" s="83"/>
      <c r="J27" s="75"/>
      <c r="K27" s="275"/>
      <c r="L27" s="83"/>
      <c r="M27" s="83"/>
      <c r="N27" s="75"/>
      <c r="U27" s="158"/>
      <c r="V27" s="158"/>
      <c r="W27" s="158"/>
      <c r="X27" s="158"/>
      <c r="Y27" s="158"/>
      <c r="Z27" s="185"/>
      <c r="AA27" s="126"/>
      <c r="AB27" s="159"/>
      <c r="AC27" s="158"/>
      <c r="AF27" s="182">
        <v>8</v>
      </c>
      <c r="AG27" s="168">
        <v>11511303279</v>
      </c>
      <c r="AH27" s="169" t="s">
        <v>49</v>
      </c>
      <c r="AI27" s="170" t="s">
        <v>28</v>
      </c>
      <c r="AJ27" s="183">
        <v>6.17</v>
      </c>
    </row>
    <row r="28" spans="1:44" ht="12.75" customHeight="1" x14ac:dyDescent="0.25">
      <c r="A28" s="75"/>
      <c r="B28" s="77"/>
      <c r="C28" s="74"/>
      <c r="D28" s="77"/>
      <c r="E28" s="75"/>
      <c r="F28" s="77"/>
      <c r="G28" s="77"/>
      <c r="H28" s="275"/>
      <c r="I28" s="83"/>
      <c r="J28" s="77"/>
      <c r="K28" s="275"/>
      <c r="L28" s="83"/>
      <c r="M28" s="83"/>
      <c r="N28" s="75"/>
      <c r="U28" s="113"/>
      <c r="V28" s="172"/>
      <c r="W28" s="133"/>
      <c r="X28" s="113"/>
      <c r="Y28" s="113"/>
      <c r="Z28" s="113"/>
      <c r="AA28" s="113"/>
      <c r="AB28" s="114"/>
      <c r="AC28" s="113"/>
      <c r="AF28" s="182">
        <v>9</v>
      </c>
      <c r="AG28" s="168">
        <v>11511202971</v>
      </c>
      <c r="AH28" s="169" t="s">
        <v>47</v>
      </c>
      <c r="AI28" s="170" t="s">
        <v>48</v>
      </c>
      <c r="AJ28" s="183">
        <v>6.41</v>
      </c>
    </row>
    <row r="29" spans="1:44" ht="12.75" customHeight="1" x14ac:dyDescent="0.25">
      <c r="A29" s="75"/>
      <c r="B29" s="77"/>
      <c r="C29" s="83"/>
      <c r="D29" s="75"/>
      <c r="E29" s="75"/>
      <c r="F29" s="77"/>
      <c r="G29" s="75"/>
      <c r="H29" s="275"/>
      <c r="I29" s="83"/>
      <c r="J29" s="75"/>
      <c r="K29" s="275"/>
      <c r="L29" s="83"/>
      <c r="M29" s="83"/>
      <c r="N29" s="75"/>
      <c r="V29" s="103"/>
      <c r="W29" s="89"/>
      <c r="AF29" s="182">
        <v>10</v>
      </c>
      <c r="AG29" s="168">
        <v>11511405013</v>
      </c>
      <c r="AH29" s="169" t="s">
        <v>75</v>
      </c>
      <c r="AI29" s="170" t="s">
        <v>76</v>
      </c>
      <c r="AJ29" s="183">
        <v>25.46</v>
      </c>
    </row>
    <row r="30" spans="1:44" x14ac:dyDescent="0.2">
      <c r="V30" s="103"/>
      <c r="W30" s="89"/>
      <c r="AF30" s="191"/>
      <c r="AG30" s="192" t="s">
        <v>29</v>
      </c>
      <c r="AH30" s="193" t="s">
        <v>29</v>
      </c>
      <c r="AI30" s="192" t="s">
        <v>29</v>
      </c>
      <c r="AJ30" s="194" t="s">
        <v>29</v>
      </c>
    </row>
    <row r="31" spans="1:44" x14ac:dyDescent="0.2">
      <c r="AF31" s="195"/>
      <c r="AG31" s="196" t="s">
        <v>29</v>
      </c>
      <c r="AH31" s="197" t="s">
        <v>29</v>
      </c>
      <c r="AI31" s="196" t="s">
        <v>29</v>
      </c>
      <c r="AJ31" s="198" t="s">
        <v>29</v>
      </c>
    </row>
    <row r="32" spans="1:44" x14ac:dyDescent="0.2">
      <c r="AF32" s="195"/>
      <c r="AG32" s="196" t="s">
        <v>29</v>
      </c>
      <c r="AH32" s="197" t="s">
        <v>29</v>
      </c>
      <c r="AI32" s="196" t="s">
        <v>29</v>
      </c>
      <c r="AJ32" s="198" t="s">
        <v>29</v>
      </c>
    </row>
    <row r="33" spans="21:36" x14ac:dyDescent="0.2">
      <c r="AF33" s="195"/>
      <c r="AG33" s="196" t="s">
        <v>29</v>
      </c>
      <c r="AH33" s="197" t="s">
        <v>29</v>
      </c>
      <c r="AI33" s="196" t="s">
        <v>29</v>
      </c>
      <c r="AJ33" s="198" t="s">
        <v>29</v>
      </c>
    </row>
    <row r="34" spans="21:36" x14ac:dyDescent="0.2">
      <c r="AF34" s="195"/>
      <c r="AG34" s="196" t="s">
        <v>29</v>
      </c>
      <c r="AH34" s="197" t="s">
        <v>29</v>
      </c>
      <c r="AI34" s="196" t="s">
        <v>29</v>
      </c>
      <c r="AJ34" s="198" t="s">
        <v>29</v>
      </c>
    </row>
    <row r="35" spans="21:36" x14ac:dyDescent="0.2">
      <c r="U35" s="139"/>
      <c r="V35" s="103"/>
      <c r="W35" s="89"/>
      <c r="AF35" s="195"/>
      <c r="AG35" s="196" t="s">
        <v>29</v>
      </c>
      <c r="AH35" s="197" t="s">
        <v>29</v>
      </c>
      <c r="AI35" s="196" t="s">
        <v>29</v>
      </c>
      <c r="AJ35" s="198" t="s">
        <v>29</v>
      </c>
    </row>
    <row r="36" spans="21:36" x14ac:dyDescent="0.2">
      <c r="U36" s="139"/>
      <c r="V36" s="103"/>
      <c r="W36" s="89"/>
      <c r="AF36" s="195"/>
      <c r="AG36" s="196" t="s">
        <v>29</v>
      </c>
      <c r="AH36" s="197" t="s">
        <v>29</v>
      </c>
      <c r="AI36" s="196" t="s">
        <v>29</v>
      </c>
      <c r="AJ36" s="198" t="s">
        <v>29</v>
      </c>
    </row>
    <row r="37" spans="21:36" x14ac:dyDescent="0.2">
      <c r="U37" s="139"/>
      <c r="V37" s="103"/>
      <c r="W37" s="89"/>
      <c r="AF37" s="195"/>
      <c r="AG37" s="196" t="s">
        <v>29</v>
      </c>
      <c r="AH37" s="197" t="s">
        <v>29</v>
      </c>
      <c r="AI37" s="196" t="s">
        <v>29</v>
      </c>
      <c r="AJ37" s="198" t="s">
        <v>29</v>
      </c>
    </row>
    <row r="38" spans="21:36" x14ac:dyDescent="0.2">
      <c r="U38" s="139"/>
      <c r="V38" s="103"/>
      <c r="W38" s="89"/>
      <c r="AF38" s="195"/>
      <c r="AG38" s="196" t="s">
        <v>29</v>
      </c>
      <c r="AH38" s="197" t="s">
        <v>29</v>
      </c>
      <c r="AI38" s="196" t="s">
        <v>29</v>
      </c>
      <c r="AJ38" s="198" t="s">
        <v>29</v>
      </c>
    </row>
    <row r="39" spans="21:36" x14ac:dyDescent="0.2">
      <c r="U39" s="113"/>
      <c r="V39" s="172"/>
      <c r="W39" s="133"/>
      <c r="AF39" s="195"/>
      <c r="AG39" s="196" t="s">
        <v>29</v>
      </c>
      <c r="AH39" s="197" t="s">
        <v>29</v>
      </c>
      <c r="AI39" s="196" t="s">
        <v>29</v>
      </c>
      <c r="AJ39" s="198" t="s">
        <v>29</v>
      </c>
    </row>
    <row r="40" spans="21:36" x14ac:dyDescent="0.2">
      <c r="U40" s="113"/>
      <c r="V40" s="103"/>
      <c r="W40" s="133"/>
      <c r="AF40" s="195"/>
      <c r="AG40" s="196" t="s">
        <v>29</v>
      </c>
      <c r="AH40" s="197" t="s">
        <v>29</v>
      </c>
      <c r="AI40" s="196" t="s">
        <v>29</v>
      </c>
      <c r="AJ40" s="198" t="s">
        <v>29</v>
      </c>
    </row>
    <row r="41" spans="21:36" x14ac:dyDescent="0.2">
      <c r="U41" s="113"/>
      <c r="V41" s="103"/>
      <c r="W41" s="133"/>
      <c r="AF41" s="195"/>
      <c r="AG41" s="196" t="s">
        <v>29</v>
      </c>
      <c r="AH41" s="197" t="s">
        <v>29</v>
      </c>
      <c r="AI41" s="196" t="s">
        <v>29</v>
      </c>
      <c r="AJ41" s="198" t="s">
        <v>29</v>
      </c>
    </row>
    <row r="42" spans="21:36" x14ac:dyDescent="0.2">
      <c r="U42" s="113"/>
      <c r="V42" s="103"/>
      <c r="W42" s="133"/>
      <c r="AF42" s="195"/>
      <c r="AG42" s="196" t="s">
        <v>29</v>
      </c>
      <c r="AH42" s="197" t="s">
        <v>29</v>
      </c>
      <c r="AI42" s="196" t="s">
        <v>29</v>
      </c>
      <c r="AJ42" s="198" t="s">
        <v>29</v>
      </c>
    </row>
    <row r="43" spans="21:36" x14ac:dyDescent="0.2">
      <c r="U43" s="113"/>
      <c r="V43" s="103"/>
      <c r="W43" s="133"/>
      <c r="AF43" s="195"/>
      <c r="AG43" s="196" t="s">
        <v>29</v>
      </c>
      <c r="AH43" s="197" t="s">
        <v>29</v>
      </c>
      <c r="AI43" s="196" t="s">
        <v>29</v>
      </c>
      <c r="AJ43" s="198" t="s">
        <v>29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43">
    <cfRule type="expression" dxfId="687" priority="203" stopIfTrue="1">
      <formula>$AH24=""</formula>
    </cfRule>
  </conditionalFormatting>
  <conditionalFormatting sqref="U8:W8">
    <cfRule type="expression" dxfId="686" priority="196" stopIfTrue="1">
      <formula>$AM8=7</formula>
    </cfRule>
    <cfRule type="expression" dxfId="685" priority="197" stopIfTrue="1">
      <formula>$AM8=6</formula>
    </cfRule>
    <cfRule type="expression" dxfId="684" priority="198" stopIfTrue="1">
      <formula>$AM8=3</formula>
    </cfRule>
    <cfRule type="expression" dxfId="683" priority="199" stopIfTrue="1">
      <formula>$AM8=4</formula>
    </cfRule>
    <cfRule type="expression" dxfId="682" priority="200" stopIfTrue="1">
      <formula>$AM8=2</formula>
    </cfRule>
    <cfRule type="expression" dxfId="681" priority="201" stopIfTrue="1">
      <formula>$AM8=5</formula>
    </cfRule>
    <cfRule type="expression" dxfId="680" priority="202" stopIfTrue="1">
      <formula>$AM8=1</formula>
    </cfRule>
  </conditionalFormatting>
  <conditionalFormatting sqref="W8">
    <cfRule type="cellIs" dxfId="679" priority="195" operator="lessThan">
      <formula>$W9</formula>
    </cfRule>
  </conditionalFormatting>
  <conditionalFormatting sqref="X8:Z8">
    <cfRule type="expression" dxfId="678" priority="188" stopIfTrue="1">
      <formula>$AN8=7</formula>
    </cfRule>
    <cfRule type="expression" dxfId="677" priority="189" stopIfTrue="1">
      <formula>$AN8=6</formula>
    </cfRule>
    <cfRule type="expression" dxfId="676" priority="190" stopIfTrue="1">
      <formula>$AN8=3</formula>
    </cfRule>
    <cfRule type="expression" dxfId="675" priority="191" stopIfTrue="1">
      <formula>$AN8=4</formula>
    </cfRule>
    <cfRule type="expression" dxfId="674" priority="192" stopIfTrue="1">
      <formula>$AN8=2</formula>
    </cfRule>
    <cfRule type="expression" dxfId="673" priority="193" stopIfTrue="1">
      <formula>$AN8=5</formula>
    </cfRule>
    <cfRule type="expression" dxfId="672" priority="194" stopIfTrue="1">
      <formula>$AN8=1</formula>
    </cfRule>
  </conditionalFormatting>
  <conditionalFormatting sqref="Z8">
    <cfRule type="cellIs" dxfId="671" priority="187" operator="lessThan">
      <formula>$Z9</formula>
    </cfRule>
  </conditionalFormatting>
  <conditionalFormatting sqref="U9:W9">
    <cfRule type="expression" dxfId="670" priority="180" stopIfTrue="1">
      <formula>$AM9=7</formula>
    </cfRule>
    <cfRule type="expression" dxfId="669" priority="181" stopIfTrue="1">
      <formula>$AM9=6</formula>
    </cfRule>
    <cfRule type="expression" dxfId="668" priority="182" stopIfTrue="1">
      <formula>$AM9=3</formula>
    </cfRule>
    <cfRule type="expression" dxfId="667" priority="183" stopIfTrue="1">
      <formula>$AM9=4</formula>
    </cfRule>
    <cfRule type="expression" dxfId="666" priority="184" stopIfTrue="1">
      <formula>$AM9=2</formula>
    </cfRule>
    <cfRule type="expression" dxfId="665" priority="185" stopIfTrue="1">
      <formula>$AM9=5</formula>
    </cfRule>
    <cfRule type="expression" dxfId="664" priority="186" stopIfTrue="1">
      <formula>$AM9=1</formula>
    </cfRule>
  </conditionalFormatting>
  <conditionalFormatting sqref="W9">
    <cfRule type="cellIs" dxfId="663" priority="179" operator="lessThan">
      <formula>$W8</formula>
    </cfRule>
  </conditionalFormatting>
  <conditionalFormatting sqref="X9:Z9">
    <cfRule type="expression" dxfId="662" priority="172" stopIfTrue="1">
      <formula>$AN9=7</formula>
    </cfRule>
    <cfRule type="expression" dxfId="661" priority="173" stopIfTrue="1">
      <formula>$AN9=6</formula>
    </cfRule>
    <cfRule type="expression" dxfId="660" priority="174" stopIfTrue="1">
      <formula>$AN9=3</formula>
    </cfRule>
    <cfRule type="expression" dxfId="659" priority="175" stopIfTrue="1">
      <formula>$AN9=4</formula>
    </cfRule>
    <cfRule type="expression" dxfId="658" priority="176" stopIfTrue="1">
      <formula>$AN9=2</formula>
    </cfRule>
    <cfRule type="expression" dxfId="657" priority="177" stopIfTrue="1">
      <formula>$AN9=5</formula>
    </cfRule>
    <cfRule type="expression" dxfId="656" priority="178" stopIfTrue="1">
      <formula>$AN9=1</formula>
    </cfRule>
  </conditionalFormatting>
  <conditionalFormatting sqref="Z9">
    <cfRule type="cellIs" dxfId="655" priority="171" operator="lessThan">
      <formula>$Z8</formula>
    </cfRule>
  </conditionalFormatting>
  <conditionalFormatting sqref="AA8:AC8">
    <cfRule type="expression" dxfId="654" priority="163" stopIfTrue="1">
      <formula>AND(OR($AD8=2,$AD9=2),$AD8+$AD9=2)</formula>
    </cfRule>
    <cfRule type="expression" dxfId="653" priority="164" stopIfTrue="1">
      <formula>$AO8=7</formula>
    </cfRule>
    <cfRule type="expression" dxfId="652" priority="165" stopIfTrue="1">
      <formula>$AO8=6</formula>
    </cfRule>
    <cfRule type="expression" dxfId="651" priority="166" stopIfTrue="1">
      <formula>$AO8=3</formula>
    </cfRule>
    <cfRule type="expression" dxfId="650" priority="167" stopIfTrue="1">
      <formula>$AO8=4</formula>
    </cfRule>
    <cfRule type="expression" dxfId="649" priority="168" stopIfTrue="1">
      <formula>$AO8=2</formula>
    </cfRule>
    <cfRule type="expression" dxfId="648" priority="169" stopIfTrue="1">
      <formula>$AO8=5</formula>
    </cfRule>
    <cfRule type="expression" dxfId="647" priority="170" stopIfTrue="1">
      <formula>$AO8=1</formula>
    </cfRule>
  </conditionalFormatting>
  <conditionalFormatting sqref="AC8">
    <cfRule type="cellIs" dxfId="646" priority="162" operator="lessThan">
      <formula>$AC9</formula>
    </cfRule>
  </conditionalFormatting>
  <conditionalFormatting sqref="AA9:AC9">
    <cfRule type="expression" dxfId="645" priority="154" stopIfTrue="1">
      <formula>AND(OR($AD8=2,$AD9=2),$AD8+$AD9=2)</formula>
    </cfRule>
    <cfRule type="expression" dxfId="644" priority="155" stopIfTrue="1">
      <formula>$AO9=7</formula>
    </cfRule>
    <cfRule type="expression" dxfId="643" priority="156" stopIfTrue="1">
      <formula>$AO9=6</formula>
    </cfRule>
    <cfRule type="expression" dxfId="642" priority="157" stopIfTrue="1">
      <formula>$AO9=3</formula>
    </cfRule>
    <cfRule type="expression" dxfId="641" priority="158" stopIfTrue="1">
      <formula>$AO9=4</formula>
    </cfRule>
    <cfRule type="expression" dxfId="640" priority="159" stopIfTrue="1">
      <formula>$AO9=2</formula>
    </cfRule>
    <cfRule type="expression" dxfId="639" priority="160" stopIfTrue="1">
      <formula>$AO9=5</formula>
    </cfRule>
    <cfRule type="expression" dxfId="638" priority="161" stopIfTrue="1">
      <formula>$AO9=1</formula>
    </cfRule>
  </conditionalFormatting>
  <conditionalFormatting sqref="AC9">
    <cfRule type="cellIs" dxfId="637" priority="153" operator="lessThan">
      <formula>$AC8</formula>
    </cfRule>
  </conditionalFormatting>
  <conditionalFormatting sqref="U12:W12">
    <cfRule type="expression" dxfId="636" priority="146" stopIfTrue="1">
      <formula>$AM12=7</formula>
    </cfRule>
    <cfRule type="expression" dxfId="635" priority="147" stopIfTrue="1">
      <formula>$AM12=6</formula>
    </cfRule>
    <cfRule type="expression" dxfId="634" priority="148" stopIfTrue="1">
      <formula>$AM12=3</formula>
    </cfRule>
    <cfRule type="expression" dxfId="633" priority="149" stopIfTrue="1">
      <formula>$AM12=4</formula>
    </cfRule>
    <cfRule type="expression" dxfId="632" priority="150" stopIfTrue="1">
      <formula>$AM12=2</formula>
    </cfRule>
    <cfRule type="expression" dxfId="631" priority="151" stopIfTrue="1">
      <formula>$AM12=5</formula>
    </cfRule>
    <cfRule type="expression" dxfId="630" priority="152" stopIfTrue="1">
      <formula>$AM12=1</formula>
    </cfRule>
  </conditionalFormatting>
  <conditionalFormatting sqref="W12">
    <cfRule type="cellIs" dxfId="629" priority="145" operator="lessThan">
      <formula>$W13</formula>
    </cfRule>
  </conditionalFormatting>
  <conditionalFormatting sqref="X12:Z12">
    <cfRule type="expression" dxfId="628" priority="138" stopIfTrue="1">
      <formula>$AN12=7</formula>
    </cfRule>
    <cfRule type="expression" dxfId="627" priority="139" stopIfTrue="1">
      <formula>$AN12=6</formula>
    </cfRule>
    <cfRule type="expression" dxfId="626" priority="140" stopIfTrue="1">
      <formula>$AN12=3</formula>
    </cfRule>
    <cfRule type="expression" dxfId="625" priority="141" stopIfTrue="1">
      <formula>$AN12=4</formula>
    </cfRule>
    <cfRule type="expression" dxfId="624" priority="142" stopIfTrue="1">
      <formula>$AN12=2</formula>
    </cfRule>
    <cfRule type="expression" dxfId="623" priority="143" stopIfTrue="1">
      <formula>$AN12=5</formula>
    </cfRule>
    <cfRule type="expression" dxfId="622" priority="144" stopIfTrue="1">
      <formula>$AN12=1</formula>
    </cfRule>
  </conditionalFormatting>
  <conditionalFormatting sqref="Z12">
    <cfRule type="cellIs" dxfId="621" priority="137" operator="lessThan">
      <formula>$Z13</formula>
    </cfRule>
  </conditionalFormatting>
  <conditionalFormatting sqref="U13:W13">
    <cfRule type="expression" dxfId="620" priority="130" stopIfTrue="1">
      <formula>$AM13=7</formula>
    </cfRule>
    <cfRule type="expression" dxfId="619" priority="131" stopIfTrue="1">
      <formula>$AM13=6</formula>
    </cfRule>
    <cfRule type="expression" dxfId="618" priority="132" stopIfTrue="1">
      <formula>$AM13=3</formula>
    </cfRule>
    <cfRule type="expression" dxfId="617" priority="133" stopIfTrue="1">
      <formula>$AM13=4</formula>
    </cfRule>
    <cfRule type="expression" dxfId="616" priority="134" stopIfTrue="1">
      <formula>$AM13=2</formula>
    </cfRule>
    <cfRule type="expression" dxfId="615" priority="135" stopIfTrue="1">
      <formula>$AM13=5</formula>
    </cfRule>
    <cfRule type="expression" dxfId="614" priority="136" stopIfTrue="1">
      <formula>$AM13=1</formula>
    </cfRule>
  </conditionalFormatting>
  <conditionalFormatting sqref="W13">
    <cfRule type="cellIs" dxfId="613" priority="129" operator="lessThan">
      <formula>$W12</formula>
    </cfRule>
  </conditionalFormatting>
  <conditionalFormatting sqref="X13:Z13">
    <cfRule type="expression" dxfId="612" priority="122" stopIfTrue="1">
      <formula>$AN13=7</formula>
    </cfRule>
    <cfRule type="expression" dxfId="611" priority="123" stopIfTrue="1">
      <formula>$AN13=6</formula>
    </cfRule>
    <cfRule type="expression" dxfId="610" priority="124" stopIfTrue="1">
      <formula>$AN13=3</formula>
    </cfRule>
    <cfRule type="expression" dxfId="609" priority="125" stopIfTrue="1">
      <formula>$AN13=4</formula>
    </cfRule>
    <cfRule type="expression" dxfId="608" priority="126" stopIfTrue="1">
      <formula>$AN13=2</formula>
    </cfRule>
    <cfRule type="expression" dxfId="607" priority="127" stopIfTrue="1">
      <formula>$AN13=5</formula>
    </cfRule>
    <cfRule type="expression" dxfId="606" priority="128" stopIfTrue="1">
      <formula>$AN13=1</formula>
    </cfRule>
  </conditionalFormatting>
  <conditionalFormatting sqref="Z13">
    <cfRule type="cellIs" dxfId="605" priority="121" operator="lessThan">
      <formula>$Z12</formula>
    </cfRule>
  </conditionalFormatting>
  <conditionalFormatting sqref="AA12:AC12">
    <cfRule type="expression" dxfId="604" priority="113" stopIfTrue="1">
      <formula>AND(OR($AD12=2,$AD13=2),$AD12+$AD13=2)</formula>
    </cfRule>
    <cfRule type="expression" dxfId="603" priority="114" stopIfTrue="1">
      <formula>$AO12=7</formula>
    </cfRule>
    <cfRule type="expression" dxfId="602" priority="115" stopIfTrue="1">
      <formula>$AO12=6</formula>
    </cfRule>
    <cfRule type="expression" dxfId="601" priority="116" stopIfTrue="1">
      <formula>$AO12=3</formula>
    </cfRule>
    <cfRule type="expression" dxfId="600" priority="117" stopIfTrue="1">
      <formula>$AO12=4</formula>
    </cfRule>
    <cfRule type="expression" dxfId="599" priority="118" stopIfTrue="1">
      <formula>$AO12=2</formula>
    </cfRule>
    <cfRule type="expression" dxfId="598" priority="119" stopIfTrue="1">
      <formula>$AO12=5</formula>
    </cfRule>
    <cfRule type="expression" dxfId="597" priority="120" stopIfTrue="1">
      <formula>$AO12=1</formula>
    </cfRule>
  </conditionalFormatting>
  <conditionalFormatting sqref="AC12">
    <cfRule type="cellIs" dxfId="596" priority="112" operator="lessThan">
      <formula>$AC13</formula>
    </cfRule>
  </conditionalFormatting>
  <conditionalFormatting sqref="AA13:AC13">
    <cfRule type="expression" dxfId="595" priority="104" stopIfTrue="1">
      <formula>AND(OR($AD12=2,$AD13=2),$AD12+$AD13=2)</formula>
    </cfRule>
    <cfRule type="expression" dxfId="594" priority="105" stopIfTrue="1">
      <formula>$AO13=7</formula>
    </cfRule>
    <cfRule type="expression" dxfId="593" priority="106" stopIfTrue="1">
      <formula>$AO13=6</formula>
    </cfRule>
    <cfRule type="expression" dxfId="592" priority="107" stopIfTrue="1">
      <formula>$AO13=3</formula>
    </cfRule>
    <cfRule type="expression" dxfId="591" priority="108" stopIfTrue="1">
      <formula>$AO13=4</formula>
    </cfRule>
    <cfRule type="expression" dxfId="590" priority="109" stopIfTrue="1">
      <formula>$AO13=2</formula>
    </cfRule>
    <cfRule type="expression" dxfId="589" priority="110" stopIfTrue="1">
      <formula>$AO13=5</formula>
    </cfRule>
    <cfRule type="expression" dxfId="588" priority="111" stopIfTrue="1">
      <formula>$AO13=1</formula>
    </cfRule>
  </conditionalFormatting>
  <conditionalFormatting sqref="AC13">
    <cfRule type="cellIs" dxfId="587" priority="103" operator="lessThan">
      <formula>$AC12</formula>
    </cfRule>
  </conditionalFormatting>
  <conditionalFormatting sqref="U20:W20">
    <cfRule type="expression" dxfId="586" priority="96" stopIfTrue="1">
      <formula>$AM20=7</formula>
    </cfRule>
    <cfRule type="expression" dxfId="585" priority="97" stopIfTrue="1">
      <formula>$AM20=6</formula>
    </cfRule>
    <cfRule type="expression" dxfId="584" priority="98" stopIfTrue="1">
      <formula>$AM20=3</formula>
    </cfRule>
    <cfRule type="expression" dxfId="583" priority="99" stopIfTrue="1">
      <formula>$AM20=4</formula>
    </cfRule>
    <cfRule type="expression" dxfId="582" priority="100" stopIfTrue="1">
      <formula>$AM20=2</formula>
    </cfRule>
    <cfRule type="expression" dxfId="581" priority="101" stopIfTrue="1">
      <formula>$AM20=5</formula>
    </cfRule>
    <cfRule type="expression" dxfId="580" priority="102" stopIfTrue="1">
      <formula>$AM20=1</formula>
    </cfRule>
  </conditionalFormatting>
  <conditionalFormatting sqref="W20">
    <cfRule type="cellIs" dxfId="579" priority="95" operator="lessThan">
      <formula>$W21</formula>
    </cfRule>
  </conditionalFormatting>
  <conditionalFormatting sqref="X20:Z20">
    <cfRule type="expression" dxfId="578" priority="88" stopIfTrue="1">
      <formula>$AN20=7</formula>
    </cfRule>
    <cfRule type="expression" dxfId="577" priority="89" stopIfTrue="1">
      <formula>$AN20=6</formula>
    </cfRule>
    <cfRule type="expression" dxfId="576" priority="90" stopIfTrue="1">
      <formula>$AN20=3</formula>
    </cfRule>
    <cfRule type="expression" dxfId="575" priority="91" stopIfTrue="1">
      <formula>$AN20=4</formula>
    </cfRule>
    <cfRule type="expression" dxfId="574" priority="92" stopIfTrue="1">
      <formula>$AN20=2</formula>
    </cfRule>
    <cfRule type="expression" dxfId="573" priority="93" stopIfTrue="1">
      <formula>$AN20=5</formula>
    </cfRule>
    <cfRule type="expression" dxfId="572" priority="94" stopIfTrue="1">
      <formula>$AN20=1</formula>
    </cfRule>
  </conditionalFormatting>
  <conditionalFormatting sqref="Z20">
    <cfRule type="cellIs" dxfId="571" priority="87" operator="lessThan">
      <formula>$Z21</formula>
    </cfRule>
  </conditionalFormatting>
  <conditionalFormatting sqref="U21:W21">
    <cfRule type="expression" dxfId="570" priority="80" stopIfTrue="1">
      <formula>$AM21=7</formula>
    </cfRule>
    <cfRule type="expression" dxfId="569" priority="81" stopIfTrue="1">
      <formula>$AM21=6</formula>
    </cfRule>
    <cfRule type="expression" dxfId="568" priority="82" stopIfTrue="1">
      <formula>$AM21=3</formula>
    </cfRule>
    <cfRule type="expression" dxfId="567" priority="83" stopIfTrue="1">
      <formula>$AM21=4</formula>
    </cfRule>
    <cfRule type="expression" dxfId="566" priority="84" stopIfTrue="1">
      <formula>$AM21=2</formula>
    </cfRule>
    <cfRule type="expression" dxfId="565" priority="85" stopIfTrue="1">
      <formula>$AM21=5</formula>
    </cfRule>
    <cfRule type="expression" dxfId="564" priority="86" stopIfTrue="1">
      <formula>$AM21=1</formula>
    </cfRule>
  </conditionalFormatting>
  <conditionalFormatting sqref="W21">
    <cfRule type="cellIs" dxfId="563" priority="79" operator="lessThan">
      <formula>$W20</formula>
    </cfRule>
  </conditionalFormatting>
  <conditionalFormatting sqref="X21:Z21">
    <cfRule type="expression" dxfId="562" priority="72" stopIfTrue="1">
      <formula>$AN21=7</formula>
    </cfRule>
    <cfRule type="expression" dxfId="561" priority="73" stopIfTrue="1">
      <formula>$AN21=6</formula>
    </cfRule>
    <cfRule type="expression" dxfId="560" priority="74" stopIfTrue="1">
      <formula>$AN21=3</formula>
    </cfRule>
    <cfRule type="expression" dxfId="559" priority="75" stopIfTrue="1">
      <formula>$AN21=4</formula>
    </cfRule>
    <cfRule type="expression" dxfId="558" priority="76" stopIfTrue="1">
      <formula>$AN21=2</formula>
    </cfRule>
    <cfRule type="expression" dxfId="557" priority="77" stopIfTrue="1">
      <formula>$AN21=5</formula>
    </cfRule>
    <cfRule type="expression" dxfId="556" priority="78" stopIfTrue="1">
      <formula>$AN21=1</formula>
    </cfRule>
  </conditionalFormatting>
  <conditionalFormatting sqref="Z21">
    <cfRule type="cellIs" dxfId="555" priority="71" operator="lessThan">
      <formula>$Z20</formula>
    </cfRule>
  </conditionalFormatting>
  <conditionalFormatting sqref="AA20:AC20">
    <cfRule type="expression" dxfId="554" priority="63" stopIfTrue="1">
      <formula>AND(OR($AD20=2,$AD21=2),$AD20+$AD21=2)</formula>
    </cfRule>
    <cfRule type="expression" dxfId="553" priority="64" stopIfTrue="1">
      <formula>$AO20=7</formula>
    </cfRule>
    <cfRule type="expression" dxfId="552" priority="65" stopIfTrue="1">
      <formula>$AO20=6</formula>
    </cfRule>
    <cfRule type="expression" dxfId="551" priority="66" stopIfTrue="1">
      <formula>$AO20=3</formula>
    </cfRule>
    <cfRule type="expression" dxfId="550" priority="67" stopIfTrue="1">
      <formula>$AO20=4</formula>
    </cfRule>
    <cfRule type="expression" dxfId="549" priority="68" stopIfTrue="1">
      <formula>$AO20=2</formula>
    </cfRule>
    <cfRule type="expression" dxfId="548" priority="69" stopIfTrue="1">
      <formula>$AO20=5</formula>
    </cfRule>
    <cfRule type="expression" dxfId="547" priority="70" stopIfTrue="1">
      <formula>$AO20=1</formula>
    </cfRule>
  </conditionalFormatting>
  <conditionalFormatting sqref="AC20">
    <cfRule type="cellIs" dxfId="546" priority="62" operator="lessThan">
      <formula>$AC21</formula>
    </cfRule>
  </conditionalFormatting>
  <conditionalFormatting sqref="AA21:AC21">
    <cfRule type="expression" dxfId="545" priority="54" stopIfTrue="1">
      <formula>AND(OR($AD20=2,$AD21=2),$AD20+$AD21=2)</formula>
    </cfRule>
    <cfRule type="expression" dxfId="544" priority="55" stopIfTrue="1">
      <formula>$AO21=7</formula>
    </cfRule>
    <cfRule type="expression" dxfId="543" priority="56" stopIfTrue="1">
      <formula>$AO21=6</formula>
    </cfRule>
    <cfRule type="expression" dxfId="542" priority="57" stopIfTrue="1">
      <formula>$AO21=3</formula>
    </cfRule>
    <cfRule type="expression" dxfId="541" priority="58" stopIfTrue="1">
      <formula>$AO21=4</formula>
    </cfRule>
    <cfRule type="expression" dxfId="540" priority="59" stopIfTrue="1">
      <formula>$AO21=2</formula>
    </cfRule>
    <cfRule type="expression" dxfId="539" priority="60" stopIfTrue="1">
      <formula>$AO21=5</formula>
    </cfRule>
    <cfRule type="expression" dxfId="538" priority="61" stopIfTrue="1">
      <formula>$AO21=1</formula>
    </cfRule>
  </conditionalFormatting>
  <conditionalFormatting sqref="AC21">
    <cfRule type="cellIs" dxfId="537" priority="53" operator="lessThan">
      <formula>$AC20</formula>
    </cfRule>
  </conditionalFormatting>
  <conditionalFormatting sqref="U25:W25">
    <cfRule type="expression" dxfId="536" priority="46" stopIfTrue="1">
      <formula>$AM25=7</formula>
    </cfRule>
    <cfRule type="expression" dxfId="535" priority="47" stopIfTrue="1">
      <formula>$AM25=6</formula>
    </cfRule>
    <cfRule type="expression" dxfId="534" priority="48" stopIfTrue="1">
      <formula>$AM25=3</formula>
    </cfRule>
    <cfRule type="expression" dxfId="533" priority="49" stopIfTrue="1">
      <formula>$AM25=4</formula>
    </cfRule>
    <cfRule type="expression" dxfId="532" priority="50" stopIfTrue="1">
      <formula>$AM25=2</formula>
    </cfRule>
    <cfRule type="expression" dxfId="531" priority="51" stopIfTrue="1">
      <formula>$AM25=5</formula>
    </cfRule>
    <cfRule type="expression" dxfId="530" priority="52" stopIfTrue="1">
      <formula>$AM25=1</formula>
    </cfRule>
  </conditionalFormatting>
  <conditionalFormatting sqref="W25">
    <cfRule type="cellIs" dxfId="529" priority="45" operator="lessThan">
      <formula>$W26</formula>
    </cfRule>
  </conditionalFormatting>
  <conditionalFormatting sqref="X25:Z25">
    <cfRule type="expression" dxfId="528" priority="38" stopIfTrue="1">
      <formula>$AN25=7</formula>
    </cfRule>
    <cfRule type="expression" dxfId="527" priority="39" stopIfTrue="1">
      <formula>$AN25=6</formula>
    </cfRule>
    <cfRule type="expression" dxfId="526" priority="40" stopIfTrue="1">
      <formula>$AN25=3</formula>
    </cfRule>
    <cfRule type="expression" dxfId="525" priority="41" stopIfTrue="1">
      <formula>$AN25=4</formula>
    </cfRule>
    <cfRule type="expression" dxfId="524" priority="42" stopIfTrue="1">
      <formula>$AN25=2</formula>
    </cfRule>
    <cfRule type="expression" dxfId="523" priority="43" stopIfTrue="1">
      <formula>$AN25=5</formula>
    </cfRule>
    <cfRule type="expression" dxfId="522" priority="44" stopIfTrue="1">
      <formula>$AN25=1</formula>
    </cfRule>
  </conditionalFormatting>
  <conditionalFormatting sqref="Z25">
    <cfRule type="cellIs" dxfId="521" priority="37" operator="lessThan">
      <formula>$Z26</formula>
    </cfRule>
  </conditionalFormatting>
  <conditionalFormatting sqref="U26:W26">
    <cfRule type="expression" dxfId="520" priority="30" stopIfTrue="1">
      <formula>$AM26=7</formula>
    </cfRule>
    <cfRule type="expression" dxfId="519" priority="31" stopIfTrue="1">
      <formula>$AM26=6</formula>
    </cfRule>
    <cfRule type="expression" dxfId="518" priority="32" stopIfTrue="1">
      <formula>$AM26=3</formula>
    </cfRule>
    <cfRule type="expression" dxfId="517" priority="33" stopIfTrue="1">
      <formula>$AM26=4</formula>
    </cfRule>
    <cfRule type="expression" dxfId="516" priority="34" stopIfTrue="1">
      <formula>$AM26=2</formula>
    </cfRule>
    <cfRule type="expression" dxfId="515" priority="35" stopIfTrue="1">
      <formula>$AM26=5</formula>
    </cfRule>
    <cfRule type="expression" dxfId="514" priority="36" stopIfTrue="1">
      <formula>$AM26=1</formula>
    </cfRule>
  </conditionalFormatting>
  <conditionalFormatting sqref="W26">
    <cfRule type="cellIs" dxfId="513" priority="29" operator="lessThan">
      <formula>$W25</formula>
    </cfRule>
  </conditionalFormatting>
  <conditionalFormatting sqref="X26:Z26">
    <cfRule type="expression" dxfId="512" priority="22" stopIfTrue="1">
      <formula>$AN26=7</formula>
    </cfRule>
    <cfRule type="expression" dxfId="511" priority="23" stopIfTrue="1">
      <formula>$AN26=6</formula>
    </cfRule>
    <cfRule type="expression" dxfId="510" priority="24" stopIfTrue="1">
      <formula>$AN26=3</formula>
    </cfRule>
    <cfRule type="expression" dxfId="509" priority="25" stopIfTrue="1">
      <formula>$AN26=4</formula>
    </cfRule>
    <cfRule type="expression" dxfId="508" priority="26" stopIfTrue="1">
      <formula>$AN26=2</formula>
    </cfRule>
    <cfRule type="expression" dxfId="507" priority="27" stopIfTrue="1">
      <formula>$AN26=5</formula>
    </cfRule>
    <cfRule type="expression" dxfId="506" priority="28" stopIfTrue="1">
      <formula>$AN26=1</formula>
    </cfRule>
  </conditionalFormatting>
  <conditionalFormatting sqref="Z26">
    <cfRule type="cellIs" dxfId="505" priority="21" operator="lessThan">
      <formula>$Z25</formula>
    </cfRule>
  </conditionalFormatting>
  <conditionalFormatting sqref="AA25:AC25">
    <cfRule type="expression" dxfId="504" priority="13" stopIfTrue="1">
      <formula>AND(OR($AD25=2,$AD26=2),$AD25+$AD26=2)</formula>
    </cfRule>
    <cfRule type="expression" dxfId="503" priority="14" stopIfTrue="1">
      <formula>$AO25=7</formula>
    </cfRule>
    <cfRule type="expression" dxfId="502" priority="15" stopIfTrue="1">
      <formula>$AO25=6</formula>
    </cfRule>
    <cfRule type="expression" dxfId="501" priority="16" stopIfTrue="1">
      <formula>$AO25=3</formula>
    </cfRule>
    <cfRule type="expression" dxfId="500" priority="17" stopIfTrue="1">
      <formula>$AO25=4</formula>
    </cfRule>
    <cfRule type="expression" dxfId="499" priority="18" stopIfTrue="1">
      <formula>$AO25=2</formula>
    </cfRule>
    <cfRule type="expression" dxfId="498" priority="19" stopIfTrue="1">
      <formula>$AO25=5</formula>
    </cfRule>
    <cfRule type="expression" dxfId="497" priority="20" stopIfTrue="1">
      <formula>$AO25=1</formula>
    </cfRule>
  </conditionalFormatting>
  <conditionalFormatting sqref="AC25">
    <cfRule type="cellIs" dxfId="496" priority="12" operator="lessThan">
      <formula>$AC26</formula>
    </cfRule>
  </conditionalFormatting>
  <conditionalFormatting sqref="AA26:AC26">
    <cfRule type="expression" dxfId="495" priority="4" stopIfTrue="1">
      <formula>AND(OR($AD25=2,$AD26=2),$AD25+$AD26=2)</formula>
    </cfRule>
    <cfRule type="expression" dxfId="494" priority="5" stopIfTrue="1">
      <formula>$AO26=7</formula>
    </cfRule>
    <cfRule type="expression" dxfId="493" priority="6" stopIfTrue="1">
      <formula>$AO26=6</formula>
    </cfRule>
    <cfRule type="expression" dxfId="492" priority="7" stopIfTrue="1">
      <formula>$AO26=3</formula>
    </cfRule>
    <cfRule type="expression" dxfId="491" priority="8" stopIfTrue="1">
      <formula>$AO26=4</formula>
    </cfRule>
    <cfRule type="expression" dxfId="490" priority="9" stopIfTrue="1">
      <formula>$AO26=2</formula>
    </cfRule>
    <cfRule type="expression" dxfId="489" priority="10" stopIfTrue="1">
      <formula>$AO26=5</formula>
    </cfRule>
    <cfRule type="expression" dxfId="488" priority="11" stopIfTrue="1">
      <formula>$AO26=1</formula>
    </cfRule>
  </conditionalFormatting>
  <conditionalFormatting sqref="AC26">
    <cfRule type="cellIs" dxfId="487" priority="3" operator="lessThan">
      <formula>$AC25</formula>
    </cfRule>
  </conditionalFormatting>
  <conditionalFormatting sqref="B7:M17">
    <cfRule type="expression" dxfId="486" priority="2" stopIfTrue="1">
      <formula>ROW()/2-INT(ROW()/2)=0</formula>
    </cfRule>
  </conditionalFormatting>
  <conditionalFormatting sqref="N7:N17">
    <cfRule type="expression" dxfId="485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zoomScaleNormal="100" workbookViewId="0">
      <selection sqref="A1:M4"/>
    </sheetView>
  </sheetViews>
  <sheetFormatPr defaultColWidth="11.7109375" defaultRowHeight="12.75" x14ac:dyDescent="0.2"/>
  <cols>
    <col min="1" max="1" width="4.140625" style="85" customWidth="1"/>
    <col min="2" max="2" width="12.5703125" style="85" customWidth="1"/>
    <col min="3" max="3" width="25.7109375" style="85" bestFit="1" customWidth="1"/>
    <col min="4" max="4" width="15.28515625" style="85" bestFit="1" customWidth="1"/>
    <col min="5" max="6" width="6.42578125" style="85" customWidth="1"/>
    <col min="7" max="7" width="5" style="85" customWidth="1"/>
    <col min="8" max="9" width="6.42578125" style="85" customWidth="1"/>
    <col min="10" max="10" width="5" style="85" customWidth="1"/>
    <col min="11" max="13" width="6.42578125" style="85" customWidth="1"/>
    <col min="14" max="14" width="5.28515625" style="85" customWidth="1"/>
    <col min="15" max="15" width="11.7109375" style="85"/>
    <col min="16" max="16" width="6.5703125" style="103" customWidth="1"/>
    <col min="17" max="17" width="0" style="103" hidden="1" customWidth="1"/>
    <col min="18" max="18" width="25.7109375" style="85" bestFit="1" customWidth="1"/>
    <col min="19" max="19" width="15.28515625" style="85" bestFit="1" customWidth="1"/>
    <col min="20" max="20" width="11.7109375" style="85"/>
    <col min="21" max="21" width="6.42578125" style="85" customWidth="1"/>
    <col min="22" max="22" width="5" style="85" customWidth="1"/>
    <col min="23" max="24" width="6.42578125" style="85" customWidth="1"/>
    <col min="25" max="25" width="5" style="85" customWidth="1"/>
    <col min="26" max="27" width="6.42578125" style="85" customWidth="1"/>
    <col min="28" max="28" width="5" style="160" customWidth="1"/>
    <col min="29" max="30" width="6.42578125" style="85" customWidth="1"/>
    <col min="31" max="31" width="11.7109375" style="85"/>
    <col min="32" max="32" width="6.140625" style="85" customWidth="1"/>
    <col min="33" max="33" width="12" style="85" bestFit="1" customWidth="1"/>
    <col min="34" max="34" width="25.7109375" style="85" bestFit="1" customWidth="1"/>
    <col min="35" max="35" width="15.28515625" style="85" bestFit="1" customWidth="1"/>
    <col min="36" max="36" width="8.7109375" style="85" customWidth="1"/>
    <col min="37" max="38" width="11.7109375" style="85"/>
    <col min="39" max="44" width="4.28515625" style="89" hidden="1" customWidth="1"/>
    <col min="45" max="45" width="8" style="85" customWidth="1"/>
    <col min="46" max="16384" width="11.7109375" style="85"/>
  </cols>
  <sheetData>
    <row r="1" spans="1:44" ht="12.75" customHeight="1" x14ac:dyDescent="0.25">
      <c r="A1" s="313">
        <v>41839</v>
      </c>
      <c r="B1" s="326"/>
      <c r="C1" s="315" t="s">
        <v>0</v>
      </c>
      <c r="D1" s="328"/>
      <c r="E1" s="328"/>
      <c r="F1" s="329"/>
      <c r="G1" s="57"/>
      <c r="H1" s="319" t="s">
        <v>1</v>
      </c>
      <c r="I1" s="320"/>
      <c r="J1" s="320"/>
      <c r="K1" s="320"/>
      <c r="L1" s="320"/>
      <c r="M1" s="321"/>
      <c r="N1"/>
      <c r="P1" s="86" t="s">
        <v>77</v>
      </c>
      <c r="Q1" s="86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7"/>
      <c r="AD1" s="87"/>
      <c r="AE1" s="87"/>
      <c r="AF1" s="87"/>
      <c r="AG1" s="87"/>
      <c r="AH1" s="87"/>
      <c r="AI1" s="87"/>
    </row>
    <row r="2" spans="1:44" s="90" customFormat="1" ht="12.75" customHeight="1" thickBot="1" x14ac:dyDescent="0.3">
      <c r="A2" s="314"/>
      <c r="B2" s="327"/>
      <c r="C2" s="330"/>
      <c r="D2" s="330"/>
      <c r="E2" s="330"/>
      <c r="F2" s="331"/>
      <c r="G2" s="17"/>
      <c r="H2" s="58" t="s">
        <v>55</v>
      </c>
      <c r="I2" s="59"/>
      <c r="J2" s="4" t="s">
        <v>2</v>
      </c>
      <c r="K2" s="4"/>
      <c r="L2" s="4"/>
      <c r="M2" s="5"/>
      <c r="N2"/>
      <c r="P2" s="91"/>
      <c r="Q2" s="91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  <c r="AC2" s="92"/>
      <c r="AD2" s="92"/>
      <c r="AE2" s="92"/>
      <c r="AF2" s="92"/>
      <c r="AG2" s="92"/>
      <c r="AH2" s="92"/>
      <c r="AI2" s="92"/>
      <c r="AJ2" s="92"/>
      <c r="AM2" s="94"/>
      <c r="AN2" s="94"/>
      <c r="AO2" s="94"/>
      <c r="AP2" s="94"/>
      <c r="AQ2" s="94"/>
      <c r="AR2" s="94"/>
    </row>
    <row r="3" spans="1:44" ht="12.75" customHeight="1" thickBot="1" x14ac:dyDescent="0.3">
      <c r="A3" s="322" t="s">
        <v>56</v>
      </c>
      <c r="B3" s="332"/>
      <c r="C3" s="332"/>
      <c r="D3" s="333"/>
      <c r="E3" s="6" t="s">
        <v>4</v>
      </c>
      <c r="F3" s="7" t="s">
        <v>5</v>
      </c>
      <c r="G3"/>
      <c r="H3" s="58" t="s">
        <v>57</v>
      </c>
      <c r="I3" s="59"/>
      <c r="J3" s="4" t="s">
        <v>58</v>
      </c>
      <c r="K3" s="4"/>
      <c r="L3" s="4"/>
      <c r="M3" s="5"/>
      <c r="N3"/>
      <c r="P3" s="95" t="s">
        <v>78</v>
      </c>
      <c r="Q3" s="96"/>
      <c r="R3" s="96"/>
      <c r="S3" s="96"/>
      <c r="U3" s="97" t="s">
        <v>79</v>
      </c>
      <c r="V3" s="98">
        <v>1</v>
      </c>
      <c r="W3" s="99"/>
      <c r="X3" s="99"/>
      <c r="Y3" s="99"/>
      <c r="Z3" s="99">
        <v>2</v>
      </c>
      <c r="AA3" s="99"/>
      <c r="AB3" s="100"/>
      <c r="AF3" s="101"/>
      <c r="AG3" s="101"/>
      <c r="AH3" s="101"/>
      <c r="AI3" s="101"/>
      <c r="AM3" s="102">
        <v>1</v>
      </c>
    </row>
    <row r="4" spans="1:44" ht="12.75" customHeight="1" thickBot="1" x14ac:dyDescent="0.3">
      <c r="A4" s="60"/>
      <c r="B4" s="61"/>
      <c r="C4" s="9" t="s">
        <v>7</v>
      </c>
      <c r="D4" s="62"/>
      <c r="E4" s="10" t="s">
        <v>8</v>
      </c>
      <c r="F4" s="11">
        <v>100</v>
      </c>
      <c r="G4"/>
      <c r="H4" s="63" t="s">
        <v>59</v>
      </c>
      <c r="I4" s="64"/>
      <c r="J4" s="13" t="s">
        <v>6</v>
      </c>
      <c r="K4" s="13"/>
      <c r="L4" s="13"/>
      <c r="M4" s="14"/>
      <c r="N4"/>
      <c r="R4" s="103"/>
      <c r="S4" s="89"/>
      <c r="U4" s="104" t="s">
        <v>80</v>
      </c>
      <c r="V4" s="105">
        <v>1</v>
      </c>
      <c r="W4" s="106">
        <v>2</v>
      </c>
      <c r="X4" s="107">
        <v>3</v>
      </c>
      <c r="Y4" s="108">
        <v>4</v>
      </c>
      <c r="Z4" s="109">
        <v>5</v>
      </c>
      <c r="AA4" s="110">
        <v>6</v>
      </c>
      <c r="AB4" s="111">
        <v>7</v>
      </c>
      <c r="AM4" s="112">
        <v>5</v>
      </c>
    </row>
    <row r="5" spans="1:44" ht="12.75" customHeight="1" thickBot="1" x14ac:dyDescent="0.3">
      <c r="A5"/>
      <c r="B5" s="15"/>
      <c r="C5" s="57"/>
      <c r="D5" s="57"/>
      <c r="E5" s="57"/>
      <c r="F5" s="57"/>
      <c r="G5"/>
      <c r="H5"/>
      <c r="I5" s="57"/>
      <c r="J5"/>
      <c r="K5"/>
      <c r="L5"/>
      <c r="M5"/>
      <c r="N5"/>
      <c r="P5" s="101"/>
      <c r="Q5" s="101"/>
      <c r="R5" s="101"/>
      <c r="S5" s="101"/>
      <c r="U5" s="113"/>
      <c r="V5" s="113"/>
      <c r="W5" s="113"/>
      <c r="X5" s="113"/>
      <c r="Y5" s="113"/>
      <c r="Z5" s="113"/>
      <c r="AA5" s="113"/>
      <c r="AB5" s="114"/>
      <c r="AC5" s="113"/>
      <c r="AF5" s="95" t="s">
        <v>81</v>
      </c>
      <c r="AG5" s="95"/>
      <c r="AH5" s="95"/>
      <c r="AI5" s="95"/>
    </row>
    <row r="6" spans="1:44" ht="12.75" customHeight="1" thickBot="1" x14ac:dyDescent="0.25">
      <c r="A6" s="65" t="s">
        <v>60</v>
      </c>
      <c r="B6" s="66" t="s">
        <v>11</v>
      </c>
      <c r="C6" s="67" t="s">
        <v>12</v>
      </c>
      <c r="D6" s="67" t="s">
        <v>13</v>
      </c>
      <c r="E6" s="68" t="s">
        <v>61</v>
      </c>
      <c r="F6" s="67" t="s">
        <v>62</v>
      </c>
      <c r="G6" s="67" t="s">
        <v>63</v>
      </c>
      <c r="H6" s="68" t="s">
        <v>64</v>
      </c>
      <c r="I6" s="67" t="s">
        <v>65</v>
      </c>
      <c r="J6" s="67" t="s">
        <v>63</v>
      </c>
      <c r="K6" s="68" t="s">
        <v>66</v>
      </c>
      <c r="L6" s="69" t="s">
        <v>67</v>
      </c>
      <c r="M6" s="70" t="s">
        <v>68</v>
      </c>
      <c r="N6" s="71" t="s">
        <v>69</v>
      </c>
      <c r="U6" s="115"/>
      <c r="V6" s="116"/>
      <c r="W6" s="117"/>
      <c r="X6" s="115"/>
      <c r="Y6" s="116"/>
      <c r="Z6" s="115"/>
      <c r="AA6" s="115"/>
      <c r="AB6" s="116"/>
      <c r="AC6" s="115"/>
    </row>
    <row r="7" spans="1:44" ht="12.75" customHeight="1" thickBot="1" x14ac:dyDescent="0.3">
      <c r="A7" s="72">
        <v>1</v>
      </c>
      <c r="B7" s="73">
        <v>21511001014</v>
      </c>
      <c r="C7" s="74" t="s">
        <v>102</v>
      </c>
      <c r="D7" s="77" t="s">
        <v>28</v>
      </c>
      <c r="E7" s="76">
        <v>1</v>
      </c>
      <c r="F7" s="77">
        <v>5.13</v>
      </c>
      <c r="G7" s="77">
        <v>1</v>
      </c>
      <c r="H7" s="78">
        <v>5.33</v>
      </c>
      <c r="I7" s="77">
        <v>5.05</v>
      </c>
      <c r="J7" s="77">
        <v>0</v>
      </c>
      <c r="K7" s="78">
        <v>5.05</v>
      </c>
      <c r="L7" s="79">
        <v>5.05</v>
      </c>
      <c r="M7" s="80">
        <v>5.33</v>
      </c>
      <c r="N7" s="81">
        <v>1</v>
      </c>
      <c r="P7" s="118" t="s">
        <v>82</v>
      </c>
      <c r="Q7" s="119"/>
      <c r="R7" s="103"/>
      <c r="S7" s="89"/>
      <c r="U7" s="120" t="s">
        <v>83</v>
      </c>
      <c r="V7" s="121" t="s">
        <v>63</v>
      </c>
      <c r="W7" s="122" t="s">
        <v>84</v>
      </c>
      <c r="X7" s="122" t="s">
        <v>85</v>
      </c>
      <c r="Y7" s="121" t="s">
        <v>63</v>
      </c>
      <c r="Z7" s="122" t="s">
        <v>86</v>
      </c>
      <c r="AA7" s="122" t="s">
        <v>87</v>
      </c>
      <c r="AB7" s="121" t="s">
        <v>63</v>
      </c>
      <c r="AC7" s="123" t="s">
        <v>88</v>
      </c>
      <c r="AD7" s="124" t="s">
        <v>89</v>
      </c>
      <c r="AM7" s="125">
        <v>0</v>
      </c>
      <c r="AN7" s="126">
        <v>0</v>
      </c>
      <c r="AO7" s="127">
        <v>0</v>
      </c>
    </row>
    <row r="8" spans="1:44" ht="12.75" customHeight="1" x14ac:dyDescent="0.25">
      <c r="A8" s="72">
        <v>2</v>
      </c>
      <c r="B8" s="82">
        <v>21511102207</v>
      </c>
      <c r="C8" s="83" t="s">
        <v>103</v>
      </c>
      <c r="D8" s="75" t="s">
        <v>28</v>
      </c>
      <c r="E8" s="76">
        <v>2</v>
      </c>
      <c r="F8" s="77">
        <v>5.34</v>
      </c>
      <c r="G8" s="75">
        <v>0</v>
      </c>
      <c r="H8" s="78">
        <v>5.34</v>
      </c>
      <c r="I8" s="77">
        <v>5.34</v>
      </c>
      <c r="J8" s="75">
        <v>3</v>
      </c>
      <c r="K8" s="78">
        <v>5.9399999999999995</v>
      </c>
      <c r="L8" s="79">
        <v>5.34</v>
      </c>
      <c r="M8" s="80">
        <v>5.9399999999999995</v>
      </c>
      <c r="N8" s="81">
        <v>2</v>
      </c>
      <c r="P8" s="128">
        <v>1</v>
      </c>
      <c r="Q8" s="129">
        <v>21511001014</v>
      </c>
      <c r="R8" s="129" t="s">
        <v>102</v>
      </c>
      <c r="S8" s="130" t="s">
        <v>28</v>
      </c>
      <c r="T8" s="131"/>
      <c r="U8" s="132">
        <v>6.41</v>
      </c>
      <c r="V8" s="133">
        <v>0</v>
      </c>
      <c r="W8" s="132">
        <v>6.41</v>
      </c>
      <c r="X8" s="132">
        <v>6.49</v>
      </c>
      <c r="Y8" s="133">
        <v>0</v>
      </c>
      <c r="Z8" s="132">
        <v>6.49</v>
      </c>
      <c r="AA8" s="132"/>
      <c r="AB8" s="133"/>
      <c r="AC8" s="132">
        <v>0</v>
      </c>
      <c r="AD8" s="134">
        <v>2</v>
      </c>
      <c r="AH8" s="103"/>
      <c r="AI8" s="89"/>
      <c r="AM8" s="125">
        <v>1</v>
      </c>
      <c r="AN8" s="126">
        <v>5</v>
      </c>
      <c r="AO8" s="127">
        <v>1</v>
      </c>
      <c r="AP8" s="126">
        <v>1</v>
      </c>
      <c r="AQ8" s="126">
        <v>1</v>
      </c>
      <c r="AR8" s="127">
        <v>0</v>
      </c>
    </row>
    <row r="9" spans="1:44" ht="12.75" customHeight="1" thickBot="1" x14ac:dyDescent="0.3">
      <c r="A9" s="72">
        <v>3</v>
      </c>
      <c r="B9" s="73">
        <v>21511202453</v>
      </c>
      <c r="C9" s="74" t="s">
        <v>36</v>
      </c>
      <c r="D9" s="77" t="s">
        <v>37</v>
      </c>
      <c r="E9" s="76">
        <v>10</v>
      </c>
      <c r="F9" s="77">
        <v>6.24</v>
      </c>
      <c r="G9" s="77">
        <v>0</v>
      </c>
      <c r="H9" s="78">
        <v>6.24</v>
      </c>
      <c r="I9" s="77">
        <v>6.21</v>
      </c>
      <c r="J9" s="77">
        <v>0</v>
      </c>
      <c r="K9" s="78">
        <v>6.21</v>
      </c>
      <c r="L9" s="79">
        <v>6.21</v>
      </c>
      <c r="M9" s="80">
        <v>6.24</v>
      </c>
      <c r="N9" s="81">
        <v>3</v>
      </c>
      <c r="P9" s="135">
        <v>4</v>
      </c>
      <c r="Q9" s="136">
        <v>21511404992</v>
      </c>
      <c r="R9" s="136" t="s">
        <v>41</v>
      </c>
      <c r="S9" s="137" t="s">
        <v>42</v>
      </c>
      <c r="T9" s="131"/>
      <c r="U9" s="132">
        <v>6.97</v>
      </c>
      <c r="V9" s="133">
        <v>1</v>
      </c>
      <c r="W9" s="132">
        <v>7.17</v>
      </c>
      <c r="X9" s="132">
        <v>7.01</v>
      </c>
      <c r="Y9" s="133">
        <v>0</v>
      </c>
      <c r="Z9" s="132">
        <v>7.01</v>
      </c>
      <c r="AA9" s="132"/>
      <c r="AB9" s="133"/>
      <c r="AC9" s="132">
        <v>0</v>
      </c>
      <c r="AD9" s="138">
        <v>0</v>
      </c>
      <c r="AF9" s="139" t="s">
        <v>90</v>
      </c>
      <c r="AG9" s="139"/>
      <c r="AH9" s="103"/>
      <c r="AI9" s="89"/>
      <c r="AM9" s="140">
        <v>5</v>
      </c>
      <c r="AN9" s="141">
        <v>1</v>
      </c>
      <c r="AO9" s="142">
        <v>5</v>
      </c>
      <c r="AP9" s="141">
        <v>0</v>
      </c>
      <c r="AQ9" s="141">
        <v>0</v>
      </c>
      <c r="AR9" s="142">
        <v>0</v>
      </c>
    </row>
    <row r="10" spans="1:44" ht="12.75" customHeight="1" thickBot="1" x14ac:dyDescent="0.3">
      <c r="A10" s="72">
        <v>4</v>
      </c>
      <c r="B10" s="73">
        <v>21511404992</v>
      </c>
      <c r="C10" s="74" t="s">
        <v>41</v>
      </c>
      <c r="D10" s="75" t="s">
        <v>42</v>
      </c>
      <c r="E10" s="76">
        <v>8</v>
      </c>
      <c r="F10" s="77">
        <v>6.17</v>
      </c>
      <c r="G10" s="75">
        <v>3</v>
      </c>
      <c r="H10" s="78">
        <v>6.77</v>
      </c>
      <c r="I10" s="75">
        <v>6.02</v>
      </c>
      <c r="J10" s="75">
        <v>1</v>
      </c>
      <c r="K10" s="78">
        <v>6.22</v>
      </c>
      <c r="L10" s="79">
        <v>6.22</v>
      </c>
      <c r="M10" s="80">
        <v>6.77</v>
      </c>
      <c r="N10" s="81">
        <v>4</v>
      </c>
      <c r="P10" s="89"/>
      <c r="R10" s="103"/>
      <c r="S10" s="89"/>
      <c r="U10" s="143"/>
      <c r="V10" s="144"/>
      <c r="W10" s="145"/>
      <c r="X10" s="143"/>
      <c r="Y10" s="144"/>
      <c r="Z10" s="143"/>
      <c r="AA10" s="143"/>
      <c r="AB10" s="144"/>
      <c r="AC10" s="143"/>
      <c r="AF10" s="146" t="s">
        <v>91</v>
      </c>
      <c r="AG10" s="129">
        <v>21511001014</v>
      </c>
      <c r="AH10" s="129" t="s">
        <v>102</v>
      </c>
      <c r="AI10" s="147" t="s">
        <v>28</v>
      </c>
    </row>
    <row r="11" spans="1:44" ht="12.75" customHeight="1" thickBot="1" x14ac:dyDescent="0.3">
      <c r="A11" s="72">
        <v>5</v>
      </c>
      <c r="B11" s="73">
        <v>21511101895</v>
      </c>
      <c r="C11" s="74" t="s">
        <v>104</v>
      </c>
      <c r="D11" s="77" t="s">
        <v>28</v>
      </c>
      <c r="E11" s="76">
        <v>11</v>
      </c>
      <c r="F11" s="77">
        <v>6.16</v>
      </c>
      <c r="G11" s="77">
        <v>1</v>
      </c>
      <c r="H11" s="78">
        <v>6.36</v>
      </c>
      <c r="I11" s="77">
        <v>6.06</v>
      </c>
      <c r="J11" s="77">
        <v>3</v>
      </c>
      <c r="K11" s="78">
        <v>6.66</v>
      </c>
      <c r="L11" s="79">
        <v>6.36</v>
      </c>
      <c r="M11" s="80">
        <v>6.66</v>
      </c>
      <c r="N11" s="81">
        <v>5</v>
      </c>
      <c r="P11" s="118" t="s">
        <v>92</v>
      </c>
      <c r="Q11" s="119"/>
      <c r="R11" s="103"/>
      <c r="S11" s="89"/>
      <c r="U11" s="120" t="s">
        <v>83</v>
      </c>
      <c r="V11" s="121" t="s">
        <v>63</v>
      </c>
      <c r="W11" s="122" t="s">
        <v>84</v>
      </c>
      <c r="X11" s="122" t="s">
        <v>85</v>
      </c>
      <c r="Y11" s="121" t="s">
        <v>63</v>
      </c>
      <c r="Z11" s="122" t="s">
        <v>86</v>
      </c>
      <c r="AA11" s="122" t="s">
        <v>87</v>
      </c>
      <c r="AB11" s="121" t="s">
        <v>63</v>
      </c>
      <c r="AC11" s="123" t="s">
        <v>88</v>
      </c>
      <c r="AD11" s="124" t="s">
        <v>89</v>
      </c>
      <c r="AF11" s="148" t="s">
        <v>93</v>
      </c>
      <c r="AG11" s="149">
        <v>21511102207</v>
      </c>
      <c r="AH11" s="149" t="s">
        <v>103</v>
      </c>
      <c r="AI11" s="150" t="s">
        <v>28</v>
      </c>
      <c r="AM11" s="125">
        <v>0</v>
      </c>
      <c r="AN11" s="126">
        <v>0</v>
      </c>
      <c r="AO11" s="127">
        <v>0</v>
      </c>
    </row>
    <row r="12" spans="1:44" ht="12.75" customHeight="1" x14ac:dyDescent="0.25">
      <c r="A12" s="72">
        <v>6</v>
      </c>
      <c r="B12" s="73">
        <v>21511102209</v>
      </c>
      <c r="C12" s="74" t="s">
        <v>105</v>
      </c>
      <c r="D12" s="77" t="s">
        <v>28</v>
      </c>
      <c r="E12" s="76">
        <v>4</v>
      </c>
      <c r="F12" s="77">
        <v>5.85</v>
      </c>
      <c r="G12" s="77">
        <v>100</v>
      </c>
      <c r="H12" s="78">
        <v>25.85</v>
      </c>
      <c r="I12" s="77">
        <v>5.98</v>
      </c>
      <c r="J12" s="77">
        <v>4</v>
      </c>
      <c r="K12" s="78">
        <v>6.78</v>
      </c>
      <c r="L12" s="79">
        <v>6.78</v>
      </c>
      <c r="M12" s="80">
        <v>25.85</v>
      </c>
      <c r="N12" s="81">
        <v>6</v>
      </c>
      <c r="P12" s="151">
        <v>2</v>
      </c>
      <c r="Q12" s="152">
        <v>21511102207</v>
      </c>
      <c r="R12" s="152" t="s">
        <v>103</v>
      </c>
      <c r="S12" s="153" t="s">
        <v>28</v>
      </c>
      <c r="T12" s="131"/>
      <c r="U12" s="132">
        <v>6.34</v>
      </c>
      <c r="V12" s="133">
        <v>0</v>
      </c>
      <c r="W12" s="132">
        <v>6.34</v>
      </c>
      <c r="X12" s="132">
        <v>6.39</v>
      </c>
      <c r="Y12" s="133">
        <v>0</v>
      </c>
      <c r="Z12" s="132">
        <v>6.39</v>
      </c>
      <c r="AA12" s="132"/>
      <c r="AB12" s="133"/>
      <c r="AC12" s="132">
        <v>0</v>
      </c>
      <c r="AD12" s="134">
        <v>2</v>
      </c>
      <c r="AM12" s="125">
        <v>1</v>
      </c>
      <c r="AN12" s="126">
        <v>5</v>
      </c>
      <c r="AO12" s="127">
        <v>1</v>
      </c>
      <c r="AP12" s="126">
        <v>1</v>
      </c>
      <c r="AQ12" s="126">
        <v>1</v>
      </c>
      <c r="AR12" s="127">
        <v>0</v>
      </c>
    </row>
    <row r="13" spans="1:44" ht="12.75" customHeight="1" thickBot="1" x14ac:dyDescent="0.3">
      <c r="A13" s="72">
        <v>7</v>
      </c>
      <c r="B13" s="73">
        <v>21511101592</v>
      </c>
      <c r="C13" s="83" t="s">
        <v>39</v>
      </c>
      <c r="D13" s="75" t="s">
        <v>40</v>
      </c>
      <c r="E13" s="76">
        <v>14</v>
      </c>
      <c r="F13" s="75" t="s">
        <v>106</v>
      </c>
      <c r="G13" s="77"/>
      <c r="H13" s="78">
        <v>100</v>
      </c>
      <c r="I13" s="83"/>
      <c r="J13" s="77"/>
      <c r="K13" s="78">
        <v>100</v>
      </c>
      <c r="L13" s="79">
        <v>100</v>
      </c>
      <c r="M13" s="80">
        <v>100</v>
      </c>
      <c r="N13" s="81">
        <v>7</v>
      </c>
      <c r="P13" s="154">
        <v>3</v>
      </c>
      <c r="Q13" s="155">
        <v>21511202453</v>
      </c>
      <c r="R13" s="155" t="s">
        <v>36</v>
      </c>
      <c r="S13" s="156" t="s">
        <v>37</v>
      </c>
      <c r="T13" s="131"/>
      <c r="U13" s="132">
        <v>7.12</v>
      </c>
      <c r="V13" s="133">
        <v>1</v>
      </c>
      <c r="W13" s="132">
        <v>7.32</v>
      </c>
      <c r="X13" s="132">
        <v>7.21</v>
      </c>
      <c r="Y13" s="133">
        <v>1</v>
      </c>
      <c r="Z13" s="132">
        <v>7.41</v>
      </c>
      <c r="AA13" s="132"/>
      <c r="AB13" s="133"/>
      <c r="AC13" s="132">
        <v>0</v>
      </c>
      <c r="AD13" s="138">
        <v>0</v>
      </c>
      <c r="AF13" s="157" t="s">
        <v>94</v>
      </c>
      <c r="AG13" s="157"/>
      <c r="AH13" s="157"/>
      <c r="AI13" s="89"/>
      <c r="AM13" s="140">
        <v>5</v>
      </c>
      <c r="AN13" s="141">
        <v>1</v>
      </c>
      <c r="AO13" s="142">
        <v>5</v>
      </c>
      <c r="AP13" s="141">
        <v>0</v>
      </c>
      <c r="AQ13" s="141">
        <v>0</v>
      </c>
      <c r="AR13" s="142">
        <v>0</v>
      </c>
    </row>
    <row r="14" spans="1:44" ht="12.75" customHeight="1" x14ac:dyDescent="0.25">
      <c r="A14" s="72">
        <v>8</v>
      </c>
      <c r="B14" s="73">
        <v>21511202555</v>
      </c>
      <c r="C14" s="74" t="s">
        <v>38</v>
      </c>
      <c r="D14" s="77" t="s">
        <v>28</v>
      </c>
      <c r="E14" s="76">
        <v>13</v>
      </c>
      <c r="F14" s="77" t="s">
        <v>106</v>
      </c>
      <c r="G14" s="77"/>
      <c r="H14" s="78">
        <v>100</v>
      </c>
      <c r="I14" s="83"/>
      <c r="J14" s="77"/>
      <c r="K14" s="78">
        <v>100</v>
      </c>
      <c r="L14" s="79">
        <v>100</v>
      </c>
      <c r="M14" s="80">
        <v>100</v>
      </c>
      <c r="N14" s="81">
        <v>7</v>
      </c>
      <c r="U14" s="158"/>
      <c r="V14" s="158"/>
      <c r="W14" s="158"/>
      <c r="X14" s="158"/>
      <c r="Y14" s="158"/>
      <c r="Z14" s="158"/>
      <c r="AA14" s="158"/>
      <c r="AB14" s="159"/>
      <c r="AC14" s="158"/>
      <c r="AF14" s="146" t="s">
        <v>95</v>
      </c>
      <c r="AG14" s="129">
        <v>21511404992</v>
      </c>
      <c r="AH14" s="129" t="s">
        <v>41</v>
      </c>
      <c r="AI14" s="147" t="s">
        <v>42</v>
      </c>
    </row>
    <row r="15" spans="1:44" ht="12.75" customHeight="1" thickBot="1" x14ac:dyDescent="0.3">
      <c r="A15" s="276"/>
      <c r="B15" s="286"/>
      <c r="C15" s="287"/>
      <c r="D15" s="279"/>
      <c r="E15" s="280"/>
      <c r="F15" s="281"/>
      <c r="G15" s="279"/>
      <c r="H15" s="282"/>
      <c r="I15" s="278"/>
      <c r="J15" s="279"/>
      <c r="K15" s="282"/>
      <c r="L15" s="283"/>
      <c r="M15" s="284"/>
      <c r="N15" s="285"/>
      <c r="AF15" s="148" t="s">
        <v>96</v>
      </c>
      <c r="AG15" s="149">
        <v>21511202453</v>
      </c>
      <c r="AH15" s="149" t="s">
        <v>36</v>
      </c>
      <c r="AI15" s="150" t="s">
        <v>37</v>
      </c>
    </row>
    <row r="16" spans="1:44" ht="12.75" customHeight="1" x14ac:dyDescent="0.25">
      <c r="A16" s="75"/>
      <c r="B16" s="77"/>
      <c r="C16" s="74"/>
      <c r="D16" s="77"/>
      <c r="E16" s="75"/>
      <c r="F16" s="77"/>
      <c r="G16" s="77"/>
      <c r="H16" s="275"/>
      <c r="I16" s="83"/>
      <c r="J16" s="77"/>
      <c r="K16" s="275"/>
      <c r="L16" s="83"/>
      <c r="M16" s="83"/>
      <c r="N16" s="75"/>
    </row>
    <row r="17" spans="1:44" ht="12.75" customHeight="1" x14ac:dyDescent="0.25">
      <c r="A17" s="75"/>
      <c r="B17" s="75"/>
      <c r="C17" s="83"/>
      <c r="D17" s="75"/>
      <c r="E17" s="75"/>
      <c r="F17" s="77"/>
      <c r="G17" s="75"/>
      <c r="H17" s="275"/>
      <c r="I17" s="83"/>
      <c r="J17" s="75"/>
      <c r="K17" s="275"/>
      <c r="L17" s="83"/>
      <c r="M17" s="83"/>
      <c r="N17" s="75"/>
      <c r="P17" s="91"/>
      <c r="Q17" s="91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92"/>
      <c r="AD17" s="92"/>
      <c r="AE17" s="92"/>
      <c r="AF17" s="92"/>
      <c r="AG17" s="92"/>
      <c r="AH17" s="92"/>
      <c r="AI17" s="92"/>
      <c r="AJ17" s="92"/>
    </row>
    <row r="18" spans="1:44" ht="12.75" customHeight="1" thickBot="1" x14ac:dyDescent="0.3">
      <c r="A18" s="75"/>
      <c r="B18" s="77"/>
      <c r="C18" s="74"/>
      <c r="D18" s="77"/>
      <c r="E18" s="75"/>
      <c r="F18" s="77"/>
      <c r="G18" s="77"/>
      <c r="H18" s="275"/>
      <c r="I18" s="83"/>
      <c r="J18" s="77"/>
      <c r="K18" s="275"/>
      <c r="L18" s="83"/>
      <c r="M18" s="83"/>
      <c r="N18" s="75"/>
      <c r="P18" s="95" t="s">
        <v>97</v>
      </c>
      <c r="Q18" s="95"/>
      <c r="R18" s="95"/>
      <c r="S18" s="95"/>
      <c r="U18" s="115"/>
      <c r="V18" s="116"/>
      <c r="W18" s="117"/>
      <c r="X18" s="115"/>
      <c r="Y18" s="116"/>
      <c r="Z18" s="115"/>
      <c r="AA18" s="115"/>
      <c r="AB18" s="116"/>
      <c r="AC18" s="115"/>
      <c r="AF18" s="161" t="s">
        <v>98</v>
      </c>
      <c r="AG18" s="161"/>
      <c r="AH18" s="161"/>
      <c r="AI18" s="161"/>
    </row>
    <row r="19" spans="1:44" ht="12.75" customHeight="1" thickBot="1" x14ac:dyDescent="0.3">
      <c r="A19" s="75"/>
      <c r="B19" s="75"/>
      <c r="C19" s="83"/>
      <c r="D19" s="75"/>
      <c r="E19" s="75"/>
      <c r="F19" s="77"/>
      <c r="G19" s="75"/>
      <c r="H19" s="275"/>
      <c r="I19" s="83"/>
      <c r="J19" s="75"/>
      <c r="K19" s="275"/>
      <c r="L19" s="83"/>
      <c r="M19" s="83"/>
      <c r="N19" s="75"/>
      <c r="P19" s="85"/>
      <c r="Q19" s="85"/>
      <c r="R19" s="103"/>
      <c r="S19" s="89"/>
      <c r="U19" s="120" t="s">
        <v>83</v>
      </c>
      <c r="V19" s="121" t="s">
        <v>63</v>
      </c>
      <c r="W19" s="122" t="s">
        <v>84</v>
      </c>
      <c r="X19" s="122" t="s">
        <v>85</v>
      </c>
      <c r="Y19" s="121" t="s">
        <v>63</v>
      </c>
      <c r="Z19" s="122" t="s">
        <v>86</v>
      </c>
      <c r="AA19" s="122" t="s">
        <v>87</v>
      </c>
      <c r="AB19" s="121" t="s">
        <v>63</v>
      </c>
      <c r="AC19" s="123" t="s">
        <v>88</v>
      </c>
      <c r="AD19" s="124" t="s">
        <v>89</v>
      </c>
      <c r="AF19" s="162" t="s">
        <v>99</v>
      </c>
      <c r="AG19" s="163" t="s">
        <v>11</v>
      </c>
      <c r="AH19" s="164" t="s">
        <v>12</v>
      </c>
      <c r="AI19" s="165" t="s">
        <v>13</v>
      </c>
      <c r="AM19" s="125">
        <v>0</v>
      </c>
      <c r="AN19" s="126">
        <v>0</v>
      </c>
      <c r="AO19" s="127">
        <v>0</v>
      </c>
    </row>
    <row r="20" spans="1:44" ht="12.75" customHeight="1" x14ac:dyDescent="0.25">
      <c r="A20" s="75"/>
      <c r="B20" s="77"/>
      <c r="C20" s="74"/>
      <c r="D20" s="77"/>
      <c r="E20" s="75"/>
      <c r="F20" s="77"/>
      <c r="G20" s="77"/>
      <c r="H20" s="275"/>
      <c r="I20" s="83"/>
      <c r="J20" s="77"/>
      <c r="K20" s="275"/>
      <c r="L20" s="83"/>
      <c r="M20" s="83"/>
      <c r="N20" s="75"/>
      <c r="P20" s="166" t="s">
        <v>95</v>
      </c>
      <c r="Q20" s="129">
        <v>21511404992</v>
      </c>
      <c r="R20" s="129" t="s">
        <v>41</v>
      </c>
      <c r="S20" s="130" t="s">
        <v>42</v>
      </c>
      <c r="T20" s="131"/>
      <c r="U20" s="132">
        <v>7.03</v>
      </c>
      <c r="V20" s="133">
        <v>0</v>
      </c>
      <c r="W20" s="132">
        <v>7.03</v>
      </c>
      <c r="X20" s="132">
        <v>6.96</v>
      </c>
      <c r="Y20" s="133">
        <v>2</v>
      </c>
      <c r="Z20" s="132">
        <v>7.36</v>
      </c>
      <c r="AA20" s="132">
        <v>6.84</v>
      </c>
      <c r="AB20" s="133">
        <v>0</v>
      </c>
      <c r="AC20" s="132">
        <v>6.84</v>
      </c>
      <c r="AD20" s="134">
        <v>2</v>
      </c>
      <c r="AF20" s="167">
        <v>1</v>
      </c>
      <c r="AG20" s="168">
        <v>21511001014</v>
      </c>
      <c r="AH20" s="169" t="s">
        <v>102</v>
      </c>
      <c r="AI20" s="170" t="s">
        <v>28</v>
      </c>
      <c r="AM20" s="125">
        <v>1</v>
      </c>
      <c r="AN20" s="126">
        <v>5</v>
      </c>
      <c r="AO20" s="127">
        <v>1</v>
      </c>
      <c r="AP20" s="126">
        <v>1</v>
      </c>
      <c r="AQ20" s="126">
        <v>0</v>
      </c>
      <c r="AR20" s="127">
        <v>1</v>
      </c>
    </row>
    <row r="21" spans="1:44" ht="12.75" customHeight="1" thickBot="1" x14ac:dyDescent="0.3">
      <c r="A21" s="75"/>
      <c r="B21" s="77"/>
      <c r="C21" s="74"/>
      <c r="D21" s="75"/>
      <c r="E21" s="75"/>
      <c r="F21" s="77"/>
      <c r="G21" s="75"/>
      <c r="H21" s="275"/>
      <c r="I21" s="83"/>
      <c r="J21" s="75"/>
      <c r="K21" s="275"/>
      <c r="L21" s="83"/>
      <c r="M21" s="83"/>
      <c r="N21" s="75"/>
      <c r="P21" s="171" t="s">
        <v>96</v>
      </c>
      <c r="Q21" s="136">
        <v>21511202453</v>
      </c>
      <c r="R21" s="136" t="s">
        <v>36</v>
      </c>
      <c r="S21" s="137" t="s">
        <v>37</v>
      </c>
      <c r="T21" s="131"/>
      <c r="U21" s="132">
        <v>7.25</v>
      </c>
      <c r="V21" s="133">
        <v>1</v>
      </c>
      <c r="W21" s="132">
        <v>7.45</v>
      </c>
      <c r="X21" s="132">
        <v>6.94</v>
      </c>
      <c r="Y21" s="133">
        <v>0</v>
      </c>
      <c r="Z21" s="132">
        <v>6.94</v>
      </c>
      <c r="AA21" s="132">
        <v>6.91</v>
      </c>
      <c r="AB21" s="133">
        <v>1</v>
      </c>
      <c r="AC21" s="132">
        <v>7.11</v>
      </c>
      <c r="AD21" s="138">
        <v>1</v>
      </c>
      <c r="AF21" s="167">
        <v>2</v>
      </c>
      <c r="AG21" s="168">
        <v>21511102207</v>
      </c>
      <c r="AH21" s="169" t="s">
        <v>103</v>
      </c>
      <c r="AI21" s="170" t="s">
        <v>28</v>
      </c>
      <c r="AM21" s="140">
        <v>5</v>
      </c>
      <c r="AN21" s="141">
        <v>1</v>
      </c>
      <c r="AO21" s="142">
        <v>5</v>
      </c>
      <c r="AP21" s="141">
        <v>0</v>
      </c>
      <c r="AQ21" s="141">
        <v>1</v>
      </c>
      <c r="AR21" s="142">
        <v>0</v>
      </c>
    </row>
    <row r="22" spans="1:44" ht="12.75" customHeight="1" x14ac:dyDescent="0.25">
      <c r="A22" s="75"/>
      <c r="B22" s="77"/>
      <c r="C22" s="74"/>
      <c r="D22" s="77"/>
      <c r="E22" s="75"/>
      <c r="F22" s="77"/>
      <c r="G22" s="77"/>
      <c r="H22" s="275"/>
      <c r="I22" s="83"/>
      <c r="J22" s="77"/>
      <c r="K22" s="275"/>
      <c r="L22" s="83"/>
      <c r="M22" s="83"/>
      <c r="N22" s="75"/>
      <c r="P22" s="172"/>
      <c r="Q22" s="172"/>
      <c r="R22" s="172"/>
      <c r="S22" s="172"/>
      <c r="U22" s="173"/>
      <c r="V22" s="173"/>
      <c r="W22" s="173"/>
      <c r="X22" s="173"/>
      <c r="Y22" s="173"/>
      <c r="Z22" s="173"/>
      <c r="AA22" s="173"/>
      <c r="AB22" s="174"/>
      <c r="AC22" s="173"/>
      <c r="AD22" s="113"/>
      <c r="AF22" s="167">
        <v>3</v>
      </c>
      <c r="AG22" s="168">
        <v>21511404992</v>
      </c>
      <c r="AH22" s="169" t="s">
        <v>41</v>
      </c>
      <c r="AI22" s="170" t="s">
        <v>42</v>
      </c>
    </row>
    <row r="23" spans="1:44" ht="12.75" customHeight="1" thickBot="1" x14ac:dyDescent="0.3">
      <c r="A23" s="75"/>
      <c r="B23" s="75"/>
      <c r="C23" s="83"/>
      <c r="D23" s="75"/>
      <c r="E23" s="75"/>
      <c r="F23" s="77"/>
      <c r="G23" s="75"/>
      <c r="H23" s="275"/>
      <c r="I23" s="83"/>
      <c r="J23" s="75"/>
      <c r="K23" s="275"/>
      <c r="L23" s="83"/>
      <c r="M23" s="83"/>
      <c r="N23" s="75"/>
      <c r="P23" s="95" t="s">
        <v>100</v>
      </c>
      <c r="Q23" s="95"/>
      <c r="R23" s="95"/>
      <c r="S23" s="95"/>
      <c r="U23" s="115"/>
      <c r="V23" s="116"/>
      <c r="W23" s="117"/>
      <c r="X23" s="115"/>
      <c r="Y23" s="116"/>
      <c r="Z23" s="115"/>
      <c r="AA23" s="115"/>
      <c r="AB23" s="116"/>
      <c r="AC23" s="115"/>
      <c r="AF23" s="167">
        <v>4</v>
      </c>
      <c r="AG23" s="168">
        <v>21511202453</v>
      </c>
      <c r="AH23" s="169" t="s">
        <v>36</v>
      </c>
      <c r="AI23" s="170" t="s">
        <v>37</v>
      </c>
      <c r="AJ23" s="175" t="s">
        <v>101</v>
      </c>
    </row>
    <row r="24" spans="1:44" ht="12.75" customHeight="1" thickBot="1" x14ac:dyDescent="0.3">
      <c r="A24" s="75"/>
      <c r="B24" s="77"/>
      <c r="C24" s="74"/>
      <c r="D24" s="77"/>
      <c r="E24" s="75"/>
      <c r="F24" s="77"/>
      <c r="G24" s="77"/>
      <c r="H24" s="275"/>
      <c r="I24" s="83"/>
      <c r="J24" s="77"/>
      <c r="K24" s="275"/>
      <c r="L24" s="83"/>
      <c r="M24" s="83"/>
      <c r="N24" s="75"/>
      <c r="P24" s="85"/>
      <c r="Q24" s="85"/>
      <c r="R24" s="103"/>
      <c r="S24" s="89"/>
      <c r="U24" s="120" t="s">
        <v>83</v>
      </c>
      <c r="V24" s="121" t="s">
        <v>63</v>
      </c>
      <c r="W24" s="122" t="s">
        <v>84</v>
      </c>
      <c r="X24" s="122" t="s">
        <v>85</v>
      </c>
      <c r="Y24" s="121" t="s">
        <v>63</v>
      </c>
      <c r="Z24" s="122" t="s">
        <v>86</v>
      </c>
      <c r="AA24" s="122" t="s">
        <v>87</v>
      </c>
      <c r="AB24" s="121" t="s">
        <v>63</v>
      </c>
      <c r="AC24" s="123" t="s">
        <v>88</v>
      </c>
      <c r="AD24" s="124" t="s">
        <v>89</v>
      </c>
      <c r="AF24" s="176">
        <v>5</v>
      </c>
      <c r="AG24" s="177">
        <v>21511101895</v>
      </c>
      <c r="AH24" s="178" t="s">
        <v>104</v>
      </c>
      <c r="AI24" s="179" t="s">
        <v>28</v>
      </c>
      <c r="AJ24" s="180">
        <v>6.36</v>
      </c>
      <c r="AM24" s="125">
        <v>0</v>
      </c>
      <c r="AN24" s="126">
        <v>0</v>
      </c>
      <c r="AO24" s="127">
        <v>0</v>
      </c>
    </row>
    <row r="25" spans="1:44" ht="12.75" customHeight="1" x14ac:dyDescent="0.25">
      <c r="A25" s="75"/>
      <c r="B25" s="77"/>
      <c r="C25" s="74"/>
      <c r="D25" s="75"/>
      <c r="E25" s="75"/>
      <c r="F25" s="77"/>
      <c r="G25" s="75"/>
      <c r="H25" s="275"/>
      <c r="I25" s="83"/>
      <c r="J25" s="75"/>
      <c r="K25" s="275"/>
      <c r="L25" s="83"/>
      <c r="M25" s="83"/>
      <c r="N25" s="75"/>
      <c r="P25" s="181" t="s">
        <v>91</v>
      </c>
      <c r="Q25" s="152">
        <v>21511001014</v>
      </c>
      <c r="R25" s="152" t="s">
        <v>102</v>
      </c>
      <c r="S25" s="153" t="s">
        <v>28</v>
      </c>
      <c r="T25" s="131"/>
      <c r="U25" s="132">
        <v>5.88</v>
      </c>
      <c r="V25" s="133">
        <v>0</v>
      </c>
      <c r="W25" s="132">
        <v>5.88</v>
      </c>
      <c r="X25" s="132">
        <v>5.95</v>
      </c>
      <c r="Y25" s="133">
        <v>3</v>
      </c>
      <c r="Z25" s="132">
        <v>6.5500000000000007</v>
      </c>
      <c r="AA25" s="132"/>
      <c r="AB25" s="133"/>
      <c r="AC25" s="132">
        <v>0</v>
      </c>
      <c r="AD25" s="134">
        <v>2</v>
      </c>
      <c r="AF25" s="182">
        <v>6</v>
      </c>
      <c r="AG25" s="168">
        <v>21511102209</v>
      </c>
      <c r="AH25" s="169" t="s">
        <v>105</v>
      </c>
      <c r="AI25" s="170" t="s">
        <v>28</v>
      </c>
      <c r="AJ25" s="183">
        <v>6.78</v>
      </c>
      <c r="AM25" s="125">
        <v>1</v>
      </c>
      <c r="AN25" s="126">
        <v>5</v>
      </c>
      <c r="AO25" s="127">
        <v>1</v>
      </c>
      <c r="AP25" s="126">
        <v>1</v>
      </c>
      <c r="AQ25" s="126">
        <v>1</v>
      </c>
      <c r="AR25" s="127">
        <v>0</v>
      </c>
    </row>
    <row r="26" spans="1:44" ht="12.75" customHeight="1" thickBot="1" x14ac:dyDescent="0.3">
      <c r="A26" s="75"/>
      <c r="B26" s="77"/>
      <c r="C26" s="74"/>
      <c r="D26" s="77"/>
      <c r="E26" s="75"/>
      <c r="F26" s="77"/>
      <c r="G26" s="77"/>
      <c r="H26" s="275"/>
      <c r="I26" s="83"/>
      <c r="J26" s="77"/>
      <c r="K26" s="275"/>
      <c r="L26" s="83"/>
      <c r="M26" s="83"/>
      <c r="N26" s="75"/>
      <c r="P26" s="184" t="s">
        <v>93</v>
      </c>
      <c r="Q26" s="155">
        <v>21511102207</v>
      </c>
      <c r="R26" s="155" t="s">
        <v>103</v>
      </c>
      <c r="S26" s="156" t="s">
        <v>28</v>
      </c>
      <c r="T26" s="131"/>
      <c r="U26" s="132">
        <v>5.93</v>
      </c>
      <c r="V26" s="133">
        <v>2</v>
      </c>
      <c r="W26" s="132">
        <v>6.33</v>
      </c>
      <c r="X26" s="132">
        <v>5.93</v>
      </c>
      <c r="Y26" s="133">
        <v>100</v>
      </c>
      <c r="Z26" s="132">
        <v>25.93</v>
      </c>
      <c r="AA26" s="132"/>
      <c r="AB26" s="133"/>
      <c r="AC26" s="132">
        <v>0</v>
      </c>
      <c r="AD26" s="138">
        <v>0</v>
      </c>
      <c r="AF26" s="182"/>
      <c r="AG26" s="168"/>
      <c r="AH26" s="169"/>
      <c r="AI26" s="170"/>
      <c r="AJ26" s="183"/>
      <c r="AM26" s="140">
        <v>5</v>
      </c>
      <c r="AN26" s="141">
        <v>1</v>
      </c>
      <c r="AO26" s="142">
        <v>5</v>
      </c>
      <c r="AP26" s="141">
        <v>0</v>
      </c>
      <c r="AQ26" s="141">
        <v>0</v>
      </c>
      <c r="AR26" s="142">
        <v>0</v>
      </c>
    </row>
    <row r="27" spans="1:44" ht="12.75" customHeight="1" x14ac:dyDescent="0.25">
      <c r="A27" s="75"/>
      <c r="B27" s="77"/>
      <c r="C27" s="74"/>
      <c r="D27" s="75"/>
      <c r="E27" s="75"/>
      <c r="F27" s="77"/>
      <c r="G27" s="75"/>
      <c r="H27" s="275"/>
      <c r="I27" s="83"/>
      <c r="J27" s="75"/>
      <c r="K27" s="275"/>
      <c r="L27" s="83"/>
      <c r="M27" s="83"/>
      <c r="N27" s="75"/>
      <c r="U27" s="158"/>
      <c r="V27" s="158"/>
      <c r="W27" s="158"/>
      <c r="X27" s="158"/>
      <c r="Y27" s="158"/>
      <c r="Z27" s="185"/>
      <c r="AA27" s="126"/>
      <c r="AB27" s="159"/>
      <c r="AC27" s="158"/>
      <c r="AF27" s="182"/>
      <c r="AG27" s="168"/>
      <c r="AH27" s="169"/>
      <c r="AI27" s="170"/>
      <c r="AJ27" s="183"/>
    </row>
    <row r="28" spans="1:44" x14ac:dyDescent="0.2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27">
    <cfRule type="expression" dxfId="484" priority="203" stopIfTrue="1">
      <formula>$AH24=""</formula>
    </cfRule>
  </conditionalFormatting>
  <conditionalFormatting sqref="U8:W8">
    <cfRule type="expression" dxfId="483" priority="196" stopIfTrue="1">
      <formula>$AM8=7</formula>
    </cfRule>
    <cfRule type="expression" dxfId="482" priority="197" stopIfTrue="1">
      <formula>$AM8=6</formula>
    </cfRule>
    <cfRule type="expression" dxfId="481" priority="198" stopIfTrue="1">
      <formula>$AM8=3</formula>
    </cfRule>
    <cfRule type="expression" dxfId="480" priority="199" stopIfTrue="1">
      <formula>$AM8=4</formula>
    </cfRule>
    <cfRule type="expression" dxfId="479" priority="200" stopIfTrue="1">
      <formula>$AM8=2</formula>
    </cfRule>
    <cfRule type="expression" dxfId="478" priority="201" stopIfTrue="1">
      <formula>$AM8=5</formula>
    </cfRule>
    <cfRule type="expression" dxfId="477" priority="202" stopIfTrue="1">
      <formula>$AM8=1</formula>
    </cfRule>
  </conditionalFormatting>
  <conditionalFormatting sqref="W8">
    <cfRule type="cellIs" dxfId="476" priority="195" operator="lessThan">
      <formula>$W9</formula>
    </cfRule>
  </conditionalFormatting>
  <conditionalFormatting sqref="X8:Z8">
    <cfRule type="expression" dxfId="475" priority="188" stopIfTrue="1">
      <formula>$AN8=7</formula>
    </cfRule>
    <cfRule type="expression" dxfId="474" priority="189" stopIfTrue="1">
      <formula>$AN8=6</formula>
    </cfRule>
    <cfRule type="expression" dxfId="473" priority="190" stopIfTrue="1">
      <formula>$AN8=3</formula>
    </cfRule>
    <cfRule type="expression" dxfId="472" priority="191" stopIfTrue="1">
      <formula>$AN8=4</formula>
    </cfRule>
    <cfRule type="expression" dxfId="471" priority="192" stopIfTrue="1">
      <formula>$AN8=2</formula>
    </cfRule>
    <cfRule type="expression" dxfId="470" priority="193" stopIfTrue="1">
      <formula>$AN8=5</formula>
    </cfRule>
    <cfRule type="expression" dxfId="469" priority="194" stopIfTrue="1">
      <formula>$AN8=1</formula>
    </cfRule>
  </conditionalFormatting>
  <conditionalFormatting sqref="Z8">
    <cfRule type="cellIs" dxfId="468" priority="187" operator="lessThan">
      <formula>$Z9</formula>
    </cfRule>
  </conditionalFormatting>
  <conditionalFormatting sqref="U9:W9">
    <cfRule type="expression" dxfId="467" priority="180" stopIfTrue="1">
      <formula>$AM9=7</formula>
    </cfRule>
    <cfRule type="expression" dxfId="466" priority="181" stopIfTrue="1">
      <formula>$AM9=6</formula>
    </cfRule>
    <cfRule type="expression" dxfId="465" priority="182" stopIfTrue="1">
      <formula>$AM9=3</formula>
    </cfRule>
    <cfRule type="expression" dxfId="464" priority="183" stopIfTrue="1">
      <formula>$AM9=4</formula>
    </cfRule>
    <cfRule type="expression" dxfId="463" priority="184" stopIfTrue="1">
      <formula>$AM9=2</formula>
    </cfRule>
    <cfRule type="expression" dxfId="462" priority="185" stopIfTrue="1">
      <formula>$AM9=5</formula>
    </cfRule>
    <cfRule type="expression" dxfId="461" priority="186" stopIfTrue="1">
      <formula>$AM9=1</formula>
    </cfRule>
  </conditionalFormatting>
  <conditionalFormatting sqref="W9">
    <cfRule type="cellIs" dxfId="460" priority="179" operator="lessThan">
      <formula>$W8</formula>
    </cfRule>
  </conditionalFormatting>
  <conditionalFormatting sqref="X9:Z9">
    <cfRule type="expression" dxfId="459" priority="172" stopIfTrue="1">
      <formula>$AN9=7</formula>
    </cfRule>
    <cfRule type="expression" dxfId="458" priority="173" stopIfTrue="1">
      <formula>$AN9=6</formula>
    </cfRule>
    <cfRule type="expression" dxfId="457" priority="174" stopIfTrue="1">
      <formula>$AN9=3</formula>
    </cfRule>
    <cfRule type="expression" dxfId="456" priority="175" stopIfTrue="1">
      <formula>$AN9=4</formula>
    </cfRule>
    <cfRule type="expression" dxfId="455" priority="176" stopIfTrue="1">
      <formula>$AN9=2</formula>
    </cfRule>
    <cfRule type="expression" dxfId="454" priority="177" stopIfTrue="1">
      <formula>$AN9=5</formula>
    </cfRule>
    <cfRule type="expression" dxfId="453" priority="178" stopIfTrue="1">
      <formula>$AN9=1</formula>
    </cfRule>
  </conditionalFormatting>
  <conditionalFormatting sqref="Z9">
    <cfRule type="cellIs" dxfId="452" priority="171" operator="lessThan">
      <formula>$Z8</formula>
    </cfRule>
  </conditionalFormatting>
  <conditionalFormatting sqref="AA8:AC8">
    <cfRule type="expression" dxfId="451" priority="163" stopIfTrue="1">
      <formula>AND(OR($AD8=2,$AD9=2),$AD8+$AD9=2)</formula>
    </cfRule>
    <cfRule type="expression" dxfId="450" priority="164" stopIfTrue="1">
      <formula>$AO8=7</formula>
    </cfRule>
    <cfRule type="expression" dxfId="449" priority="165" stopIfTrue="1">
      <formula>$AO8=6</formula>
    </cfRule>
    <cfRule type="expression" dxfId="448" priority="166" stopIfTrue="1">
      <formula>$AO8=3</formula>
    </cfRule>
    <cfRule type="expression" dxfId="447" priority="167" stopIfTrue="1">
      <formula>$AO8=4</formula>
    </cfRule>
    <cfRule type="expression" dxfId="446" priority="168" stopIfTrue="1">
      <formula>$AO8=2</formula>
    </cfRule>
    <cfRule type="expression" dxfId="445" priority="169" stopIfTrue="1">
      <formula>$AO8=5</formula>
    </cfRule>
    <cfRule type="expression" dxfId="444" priority="170" stopIfTrue="1">
      <formula>$AO8=1</formula>
    </cfRule>
  </conditionalFormatting>
  <conditionalFormatting sqref="AC8">
    <cfRule type="cellIs" dxfId="443" priority="162" operator="lessThan">
      <formula>$AC9</formula>
    </cfRule>
  </conditionalFormatting>
  <conditionalFormatting sqref="AA9:AC9">
    <cfRule type="expression" dxfId="442" priority="154" stopIfTrue="1">
      <formula>AND(OR($AD8=2,$AD9=2),$AD8+$AD9=2)</formula>
    </cfRule>
    <cfRule type="expression" dxfId="441" priority="155" stopIfTrue="1">
      <formula>$AO9=7</formula>
    </cfRule>
    <cfRule type="expression" dxfId="440" priority="156" stopIfTrue="1">
      <formula>$AO9=6</formula>
    </cfRule>
    <cfRule type="expression" dxfId="439" priority="157" stopIfTrue="1">
      <formula>$AO9=3</formula>
    </cfRule>
    <cfRule type="expression" dxfId="438" priority="158" stopIfTrue="1">
      <formula>$AO9=4</formula>
    </cfRule>
    <cfRule type="expression" dxfId="437" priority="159" stopIfTrue="1">
      <formula>$AO9=2</formula>
    </cfRule>
    <cfRule type="expression" dxfId="436" priority="160" stopIfTrue="1">
      <formula>$AO9=5</formula>
    </cfRule>
    <cfRule type="expression" dxfId="435" priority="161" stopIfTrue="1">
      <formula>$AO9=1</formula>
    </cfRule>
  </conditionalFormatting>
  <conditionalFormatting sqref="AC9">
    <cfRule type="cellIs" dxfId="434" priority="153" operator="lessThan">
      <formula>$AC8</formula>
    </cfRule>
  </conditionalFormatting>
  <conditionalFormatting sqref="U12:W12">
    <cfRule type="expression" dxfId="433" priority="146" stopIfTrue="1">
      <formula>$AM12=7</formula>
    </cfRule>
    <cfRule type="expression" dxfId="432" priority="147" stopIfTrue="1">
      <formula>$AM12=6</formula>
    </cfRule>
    <cfRule type="expression" dxfId="431" priority="148" stopIfTrue="1">
      <formula>$AM12=3</formula>
    </cfRule>
    <cfRule type="expression" dxfId="430" priority="149" stopIfTrue="1">
      <formula>$AM12=4</formula>
    </cfRule>
    <cfRule type="expression" dxfId="429" priority="150" stopIfTrue="1">
      <formula>$AM12=2</formula>
    </cfRule>
    <cfRule type="expression" dxfId="428" priority="151" stopIfTrue="1">
      <formula>$AM12=5</formula>
    </cfRule>
    <cfRule type="expression" dxfId="427" priority="152" stopIfTrue="1">
      <formula>$AM12=1</formula>
    </cfRule>
  </conditionalFormatting>
  <conditionalFormatting sqref="W12">
    <cfRule type="cellIs" dxfId="426" priority="145" operator="lessThan">
      <formula>$W13</formula>
    </cfRule>
  </conditionalFormatting>
  <conditionalFormatting sqref="X12:Z12">
    <cfRule type="expression" dxfId="425" priority="138" stopIfTrue="1">
      <formula>$AN12=7</formula>
    </cfRule>
    <cfRule type="expression" dxfId="424" priority="139" stopIfTrue="1">
      <formula>$AN12=6</formula>
    </cfRule>
    <cfRule type="expression" dxfId="423" priority="140" stopIfTrue="1">
      <formula>$AN12=3</formula>
    </cfRule>
    <cfRule type="expression" dxfId="422" priority="141" stopIfTrue="1">
      <formula>$AN12=4</formula>
    </cfRule>
    <cfRule type="expression" dxfId="421" priority="142" stopIfTrue="1">
      <formula>$AN12=2</formula>
    </cfRule>
    <cfRule type="expression" dxfId="420" priority="143" stopIfTrue="1">
      <formula>$AN12=5</formula>
    </cfRule>
    <cfRule type="expression" dxfId="419" priority="144" stopIfTrue="1">
      <formula>$AN12=1</formula>
    </cfRule>
  </conditionalFormatting>
  <conditionalFormatting sqref="Z12">
    <cfRule type="cellIs" dxfId="418" priority="137" operator="lessThan">
      <formula>$Z13</formula>
    </cfRule>
  </conditionalFormatting>
  <conditionalFormatting sqref="U13:W13">
    <cfRule type="expression" dxfId="417" priority="130" stopIfTrue="1">
      <formula>$AM13=7</formula>
    </cfRule>
    <cfRule type="expression" dxfId="416" priority="131" stopIfTrue="1">
      <formula>$AM13=6</formula>
    </cfRule>
    <cfRule type="expression" dxfId="415" priority="132" stopIfTrue="1">
      <formula>$AM13=3</formula>
    </cfRule>
    <cfRule type="expression" dxfId="414" priority="133" stopIfTrue="1">
      <formula>$AM13=4</formula>
    </cfRule>
    <cfRule type="expression" dxfId="413" priority="134" stopIfTrue="1">
      <formula>$AM13=2</formula>
    </cfRule>
    <cfRule type="expression" dxfId="412" priority="135" stopIfTrue="1">
      <formula>$AM13=5</formula>
    </cfRule>
    <cfRule type="expression" dxfId="411" priority="136" stopIfTrue="1">
      <formula>$AM13=1</formula>
    </cfRule>
  </conditionalFormatting>
  <conditionalFormatting sqref="W13">
    <cfRule type="cellIs" dxfId="410" priority="129" operator="lessThan">
      <formula>$W12</formula>
    </cfRule>
  </conditionalFormatting>
  <conditionalFormatting sqref="X13:Z13">
    <cfRule type="expression" dxfId="409" priority="122" stopIfTrue="1">
      <formula>$AN13=7</formula>
    </cfRule>
    <cfRule type="expression" dxfId="408" priority="123" stopIfTrue="1">
      <formula>$AN13=6</formula>
    </cfRule>
    <cfRule type="expression" dxfId="407" priority="124" stopIfTrue="1">
      <formula>$AN13=3</formula>
    </cfRule>
    <cfRule type="expression" dxfId="406" priority="125" stopIfTrue="1">
      <formula>$AN13=4</formula>
    </cfRule>
    <cfRule type="expression" dxfId="405" priority="126" stopIfTrue="1">
      <formula>$AN13=2</formula>
    </cfRule>
    <cfRule type="expression" dxfId="404" priority="127" stopIfTrue="1">
      <formula>$AN13=5</formula>
    </cfRule>
    <cfRule type="expression" dxfId="403" priority="128" stopIfTrue="1">
      <formula>$AN13=1</formula>
    </cfRule>
  </conditionalFormatting>
  <conditionalFormatting sqref="Z13">
    <cfRule type="cellIs" dxfId="402" priority="121" operator="lessThan">
      <formula>$Z12</formula>
    </cfRule>
  </conditionalFormatting>
  <conditionalFormatting sqref="AA12:AC12">
    <cfRule type="expression" dxfId="401" priority="113" stopIfTrue="1">
      <formula>AND(OR($AD12=2,$AD13=2),$AD12+$AD13=2)</formula>
    </cfRule>
    <cfRule type="expression" dxfId="400" priority="114" stopIfTrue="1">
      <formula>$AO12=7</formula>
    </cfRule>
    <cfRule type="expression" dxfId="399" priority="115" stopIfTrue="1">
      <formula>$AO12=6</formula>
    </cfRule>
    <cfRule type="expression" dxfId="398" priority="116" stopIfTrue="1">
      <formula>$AO12=3</formula>
    </cfRule>
    <cfRule type="expression" dxfId="397" priority="117" stopIfTrue="1">
      <formula>$AO12=4</formula>
    </cfRule>
    <cfRule type="expression" dxfId="396" priority="118" stopIfTrue="1">
      <formula>$AO12=2</formula>
    </cfRule>
    <cfRule type="expression" dxfId="395" priority="119" stopIfTrue="1">
      <formula>$AO12=5</formula>
    </cfRule>
    <cfRule type="expression" dxfId="394" priority="120" stopIfTrue="1">
      <formula>$AO12=1</formula>
    </cfRule>
  </conditionalFormatting>
  <conditionalFormatting sqref="AC12">
    <cfRule type="cellIs" dxfId="393" priority="112" operator="lessThan">
      <formula>$AC13</formula>
    </cfRule>
  </conditionalFormatting>
  <conditionalFormatting sqref="AA13:AC13">
    <cfRule type="expression" dxfId="392" priority="104" stopIfTrue="1">
      <formula>AND(OR($AD12=2,$AD13=2),$AD12+$AD13=2)</formula>
    </cfRule>
    <cfRule type="expression" dxfId="391" priority="105" stopIfTrue="1">
      <formula>$AO13=7</formula>
    </cfRule>
    <cfRule type="expression" dxfId="390" priority="106" stopIfTrue="1">
      <formula>$AO13=6</formula>
    </cfRule>
    <cfRule type="expression" dxfId="389" priority="107" stopIfTrue="1">
      <formula>$AO13=3</formula>
    </cfRule>
    <cfRule type="expression" dxfId="388" priority="108" stopIfTrue="1">
      <formula>$AO13=4</formula>
    </cfRule>
    <cfRule type="expression" dxfId="387" priority="109" stopIfTrue="1">
      <formula>$AO13=2</formula>
    </cfRule>
    <cfRule type="expression" dxfId="386" priority="110" stopIfTrue="1">
      <formula>$AO13=5</formula>
    </cfRule>
    <cfRule type="expression" dxfId="385" priority="111" stopIfTrue="1">
      <formula>$AO13=1</formula>
    </cfRule>
  </conditionalFormatting>
  <conditionalFormatting sqref="AC13">
    <cfRule type="cellIs" dxfId="384" priority="103" operator="lessThan">
      <formula>$AC12</formula>
    </cfRule>
  </conditionalFormatting>
  <conditionalFormatting sqref="U20:W20">
    <cfRule type="expression" dxfId="383" priority="96" stopIfTrue="1">
      <formula>$AM20=7</formula>
    </cfRule>
    <cfRule type="expression" dxfId="382" priority="97" stopIfTrue="1">
      <formula>$AM20=6</formula>
    </cfRule>
    <cfRule type="expression" dxfId="381" priority="98" stopIfTrue="1">
      <formula>$AM20=3</formula>
    </cfRule>
    <cfRule type="expression" dxfId="380" priority="99" stopIfTrue="1">
      <formula>$AM20=4</formula>
    </cfRule>
    <cfRule type="expression" dxfId="379" priority="100" stopIfTrue="1">
      <formula>$AM20=2</formula>
    </cfRule>
    <cfRule type="expression" dxfId="378" priority="101" stopIfTrue="1">
      <formula>$AM20=5</formula>
    </cfRule>
    <cfRule type="expression" dxfId="377" priority="102" stopIfTrue="1">
      <formula>$AM20=1</formula>
    </cfRule>
  </conditionalFormatting>
  <conditionalFormatting sqref="W20">
    <cfRule type="cellIs" dxfId="376" priority="95" operator="lessThan">
      <formula>$W21</formula>
    </cfRule>
  </conditionalFormatting>
  <conditionalFormatting sqref="X20:Z20">
    <cfRule type="expression" dxfId="375" priority="88" stopIfTrue="1">
      <formula>$AN20=7</formula>
    </cfRule>
    <cfRule type="expression" dxfId="374" priority="89" stopIfTrue="1">
      <formula>$AN20=6</formula>
    </cfRule>
    <cfRule type="expression" dxfId="373" priority="90" stopIfTrue="1">
      <formula>$AN20=3</formula>
    </cfRule>
    <cfRule type="expression" dxfId="372" priority="91" stopIfTrue="1">
      <formula>$AN20=4</formula>
    </cfRule>
    <cfRule type="expression" dxfId="371" priority="92" stopIfTrue="1">
      <formula>$AN20=2</formula>
    </cfRule>
    <cfRule type="expression" dxfId="370" priority="93" stopIfTrue="1">
      <formula>$AN20=5</formula>
    </cfRule>
    <cfRule type="expression" dxfId="369" priority="94" stopIfTrue="1">
      <formula>$AN20=1</formula>
    </cfRule>
  </conditionalFormatting>
  <conditionalFormatting sqref="Z20">
    <cfRule type="cellIs" dxfId="368" priority="87" operator="lessThan">
      <formula>$Z21</formula>
    </cfRule>
  </conditionalFormatting>
  <conditionalFormatting sqref="U21:W21">
    <cfRule type="expression" dxfId="367" priority="80" stopIfTrue="1">
      <formula>$AM21=7</formula>
    </cfRule>
    <cfRule type="expression" dxfId="366" priority="81" stopIfTrue="1">
      <formula>$AM21=6</formula>
    </cfRule>
    <cfRule type="expression" dxfId="365" priority="82" stopIfTrue="1">
      <formula>$AM21=3</formula>
    </cfRule>
    <cfRule type="expression" dxfId="364" priority="83" stopIfTrue="1">
      <formula>$AM21=4</formula>
    </cfRule>
    <cfRule type="expression" dxfId="363" priority="84" stopIfTrue="1">
      <formula>$AM21=2</formula>
    </cfRule>
    <cfRule type="expression" dxfId="362" priority="85" stopIfTrue="1">
      <formula>$AM21=5</formula>
    </cfRule>
    <cfRule type="expression" dxfId="361" priority="86" stopIfTrue="1">
      <formula>$AM21=1</formula>
    </cfRule>
  </conditionalFormatting>
  <conditionalFormatting sqref="W21">
    <cfRule type="cellIs" dxfId="360" priority="79" operator="lessThan">
      <formula>$W20</formula>
    </cfRule>
  </conditionalFormatting>
  <conditionalFormatting sqref="X21:Z21">
    <cfRule type="expression" dxfId="359" priority="72" stopIfTrue="1">
      <formula>$AN21=7</formula>
    </cfRule>
    <cfRule type="expression" dxfId="358" priority="73" stopIfTrue="1">
      <formula>$AN21=6</formula>
    </cfRule>
    <cfRule type="expression" dxfId="357" priority="74" stopIfTrue="1">
      <formula>$AN21=3</formula>
    </cfRule>
    <cfRule type="expression" dxfId="356" priority="75" stopIfTrue="1">
      <formula>$AN21=4</formula>
    </cfRule>
    <cfRule type="expression" dxfId="355" priority="76" stopIfTrue="1">
      <formula>$AN21=2</formula>
    </cfRule>
    <cfRule type="expression" dxfId="354" priority="77" stopIfTrue="1">
      <formula>$AN21=5</formula>
    </cfRule>
    <cfRule type="expression" dxfId="353" priority="78" stopIfTrue="1">
      <formula>$AN21=1</formula>
    </cfRule>
  </conditionalFormatting>
  <conditionalFormatting sqref="Z21">
    <cfRule type="cellIs" dxfId="352" priority="71" operator="lessThan">
      <formula>$Z20</formula>
    </cfRule>
  </conditionalFormatting>
  <conditionalFormatting sqref="AA20:AC20">
    <cfRule type="expression" dxfId="351" priority="63" stopIfTrue="1">
      <formula>AND(OR($AD20=2,$AD21=2),$AD20+$AD21=2)</formula>
    </cfRule>
    <cfRule type="expression" dxfId="350" priority="64" stopIfTrue="1">
      <formula>$AO20=7</formula>
    </cfRule>
    <cfRule type="expression" dxfId="349" priority="65" stopIfTrue="1">
      <formula>$AO20=6</formula>
    </cfRule>
    <cfRule type="expression" dxfId="348" priority="66" stopIfTrue="1">
      <formula>$AO20=3</formula>
    </cfRule>
    <cfRule type="expression" dxfId="347" priority="67" stopIfTrue="1">
      <formula>$AO20=4</formula>
    </cfRule>
    <cfRule type="expression" dxfId="346" priority="68" stopIfTrue="1">
      <formula>$AO20=2</formula>
    </cfRule>
    <cfRule type="expression" dxfId="345" priority="69" stopIfTrue="1">
      <formula>$AO20=5</formula>
    </cfRule>
    <cfRule type="expression" dxfId="344" priority="70" stopIfTrue="1">
      <formula>$AO20=1</formula>
    </cfRule>
  </conditionalFormatting>
  <conditionalFormatting sqref="AC20">
    <cfRule type="cellIs" dxfId="343" priority="62" operator="lessThan">
      <formula>$AC21</formula>
    </cfRule>
  </conditionalFormatting>
  <conditionalFormatting sqref="AA21:AC21">
    <cfRule type="expression" dxfId="342" priority="54" stopIfTrue="1">
      <formula>AND(OR($AD20=2,$AD21=2),$AD20+$AD21=2)</formula>
    </cfRule>
    <cfRule type="expression" dxfId="341" priority="55" stopIfTrue="1">
      <formula>$AO21=7</formula>
    </cfRule>
    <cfRule type="expression" dxfId="340" priority="56" stopIfTrue="1">
      <formula>$AO21=6</formula>
    </cfRule>
    <cfRule type="expression" dxfId="339" priority="57" stopIfTrue="1">
      <formula>$AO21=3</formula>
    </cfRule>
    <cfRule type="expression" dxfId="338" priority="58" stopIfTrue="1">
      <formula>$AO21=4</formula>
    </cfRule>
    <cfRule type="expression" dxfId="337" priority="59" stopIfTrue="1">
      <formula>$AO21=2</formula>
    </cfRule>
    <cfRule type="expression" dxfId="336" priority="60" stopIfTrue="1">
      <formula>$AO21=5</formula>
    </cfRule>
    <cfRule type="expression" dxfId="335" priority="61" stopIfTrue="1">
      <formula>$AO21=1</formula>
    </cfRule>
  </conditionalFormatting>
  <conditionalFormatting sqref="AC21">
    <cfRule type="cellIs" dxfId="334" priority="53" operator="lessThan">
      <formula>$AC20</formula>
    </cfRule>
  </conditionalFormatting>
  <conditionalFormatting sqref="U25:W25">
    <cfRule type="expression" dxfId="333" priority="46" stopIfTrue="1">
      <formula>$AM25=7</formula>
    </cfRule>
    <cfRule type="expression" dxfId="332" priority="47" stopIfTrue="1">
      <formula>$AM25=6</formula>
    </cfRule>
    <cfRule type="expression" dxfId="331" priority="48" stopIfTrue="1">
      <formula>$AM25=3</formula>
    </cfRule>
    <cfRule type="expression" dxfId="330" priority="49" stopIfTrue="1">
      <formula>$AM25=4</formula>
    </cfRule>
    <cfRule type="expression" dxfId="329" priority="50" stopIfTrue="1">
      <formula>$AM25=2</formula>
    </cfRule>
    <cfRule type="expression" dxfId="328" priority="51" stopIfTrue="1">
      <formula>$AM25=5</formula>
    </cfRule>
    <cfRule type="expression" dxfId="327" priority="52" stopIfTrue="1">
      <formula>$AM25=1</formula>
    </cfRule>
  </conditionalFormatting>
  <conditionalFormatting sqref="W25">
    <cfRule type="cellIs" dxfId="326" priority="45" operator="lessThan">
      <formula>$W26</formula>
    </cfRule>
  </conditionalFormatting>
  <conditionalFormatting sqref="X25:Z25">
    <cfRule type="expression" dxfId="325" priority="38" stopIfTrue="1">
      <formula>$AN25=7</formula>
    </cfRule>
    <cfRule type="expression" dxfId="324" priority="39" stopIfTrue="1">
      <formula>$AN25=6</formula>
    </cfRule>
    <cfRule type="expression" dxfId="323" priority="40" stopIfTrue="1">
      <formula>$AN25=3</formula>
    </cfRule>
    <cfRule type="expression" dxfId="322" priority="41" stopIfTrue="1">
      <formula>$AN25=4</formula>
    </cfRule>
    <cfRule type="expression" dxfId="321" priority="42" stopIfTrue="1">
      <formula>$AN25=2</formula>
    </cfRule>
    <cfRule type="expression" dxfId="320" priority="43" stopIfTrue="1">
      <formula>$AN25=5</formula>
    </cfRule>
    <cfRule type="expression" dxfId="319" priority="44" stopIfTrue="1">
      <formula>$AN25=1</formula>
    </cfRule>
  </conditionalFormatting>
  <conditionalFormatting sqref="Z25">
    <cfRule type="cellIs" dxfId="318" priority="37" operator="lessThan">
      <formula>$Z26</formula>
    </cfRule>
  </conditionalFormatting>
  <conditionalFormatting sqref="U26:W26">
    <cfRule type="expression" dxfId="317" priority="30" stopIfTrue="1">
      <formula>$AM26=7</formula>
    </cfRule>
    <cfRule type="expression" dxfId="316" priority="31" stopIfTrue="1">
      <formula>$AM26=6</formula>
    </cfRule>
    <cfRule type="expression" dxfId="315" priority="32" stopIfTrue="1">
      <formula>$AM26=3</formula>
    </cfRule>
    <cfRule type="expression" dxfId="314" priority="33" stopIfTrue="1">
      <formula>$AM26=4</formula>
    </cfRule>
    <cfRule type="expression" dxfId="313" priority="34" stopIfTrue="1">
      <formula>$AM26=2</formula>
    </cfRule>
    <cfRule type="expression" dxfId="312" priority="35" stopIfTrue="1">
      <formula>$AM26=5</formula>
    </cfRule>
    <cfRule type="expression" dxfId="311" priority="36" stopIfTrue="1">
      <formula>$AM26=1</formula>
    </cfRule>
  </conditionalFormatting>
  <conditionalFormatting sqref="W26">
    <cfRule type="cellIs" dxfId="310" priority="29" operator="lessThan">
      <formula>$W25</formula>
    </cfRule>
  </conditionalFormatting>
  <conditionalFormatting sqref="X26:Z26">
    <cfRule type="expression" dxfId="309" priority="22" stopIfTrue="1">
      <formula>$AN26=7</formula>
    </cfRule>
    <cfRule type="expression" dxfId="308" priority="23" stopIfTrue="1">
      <formula>$AN26=6</formula>
    </cfRule>
    <cfRule type="expression" dxfId="307" priority="24" stopIfTrue="1">
      <formula>$AN26=3</formula>
    </cfRule>
    <cfRule type="expression" dxfId="306" priority="25" stopIfTrue="1">
      <formula>$AN26=4</formula>
    </cfRule>
    <cfRule type="expression" dxfId="305" priority="26" stopIfTrue="1">
      <formula>$AN26=2</formula>
    </cfRule>
    <cfRule type="expression" dxfId="304" priority="27" stopIfTrue="1">
      <formula>$AN26=5</formula>
    </cfRule>
    <cfRule type="expression" dxfId="303" priority="28" stopIfTrue="1">
      <formula>$AN26=1</formula>
    </cfRule>
  </conditionalFormatting>
  <conditionalFormatting sqref="Z26">
    <cfRule type="cellIs" dxfId="302" priority="21" operator="lessThan">
      <formula>$Z25</formula>
    </cfRule>
  </conditionalFormatting>
  <conditionalFormatting sqref="AA25:AC25">
    <cfRule type="expression" dxfId="301" priority="13" stopIfTrue="1">
      <formula>AND(OR($AD25=2,$AD26=2),$AD25+$AD26=2)</formula>
    </cfRule>
    <cfRule type="expression" dxfId="300" priority="14" stopIfTrue="1">
      <formula>$AO25=7</formula>
    </cfRule>
    <cfRule type="expression" dxfId="299" priority="15" stopIfTrue="1">
      <formula>$AO25=6</formula>
    </cfRule>
    <cfRule type="expression" dxfId="298" priority="16" stopIfTrue="1">
      <formula>$AO25=3</formula>
    </cfRule>
    <cfRule type="expression" dxfId="297" priority="17" stopIfTrue="1">
      <formula>$AO25=4</formula>
    </cfRule>
    <cfRule type="expression" dxfId="296" priority="18" stopIfTrue="1">
      <formula>$AO25=2</formula>
    </cfRule>
    <cfRule type="expression" dxfId="295" priority="19" stopIfTrue="1">
      <formula>$AO25=5</formula>
    </cfRule>
    <cfRule type="expression" dxfId="294" priority="20" stopIfTrue="1">
      <formula>$AO25=1</formula>
    </cfRule>
  </conditionalFormatting>
  <conditionalFormatting sqref="AC25">
    <cfRule type="cellIs" dxfId="293" priority="12" operator="lessThan">
      <formula>$AC26</formula>
    </cfRule>
  </conditionalFormatting>
  <conditionalFormatting sqref="AA26:AC26">
    <cfRule type="expression" dxfId="292" priority="4" stopIfTrue="1">
      <formula>AND(OR($AD25=2,$AD26=2),$AD25+$AD26=2)</formula>
    </cfRule>
    <cfRule type="expression" dxfId="291" priority="5" stopIfTrue="1">
      <formula>$AO26=7</formula>
    </cfRule>
    <cfRule type="expression" dxfId="290" priority="6" stopIfTrue="1">
      <formula>$AO26=6</formula>
    </cfRule>
    <cfRule type="expression" dxfId="289" priority="7" stopIfTrue="1">
      <formula>$AO26=3</formula>
    </cfRule>
    <cfRule type="expression" dxfId="288" priority="8" stopIfTrue="1">
      <formula>$AO26=4</formula>
    </cfRule>
    <cfRule type="expression" dxfId="287" priority="9" stopIfTrue="1">
      <formula>$AO26=2</formula>
    </cfRule>
    <cfRule type="expression" dxfId="286" priority="10" stopIfTrue="1">
      <formula>$AO26=5</formula>
    </cfRule>
    <cfRule type="expression" dxfId="285" priority="11" stopIfTrue="1">
      <formula>$AO26=1</formula>
    </cfRule>
  </conditionalFormatting>
  <conditionalFormatting sqref="AC26">
    <cfRule type="cellIs" dxfId="284" priority="3" operator="lessThan">
      <formula>$AC25</formula>
    </cfRule>
  </conditionalFormatting>
  <conditionalFormatting sqref="B7:M15">
    <cfRule type="expression" dxfId="283" priority="2" stopIfTrue="1">
      <formula>ROW()/2-INT(ROW()/2)=0</formula>
    </cfRule>
  </conditionalFormatting>
  <conditionalFormatting sqref="N7:N15">
    <cfRule type="expression" dxfId="28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zoomScaleNormal="100" workbookViewId="0">
      <selection activeCell="C1" sqref="C1:F2"/>
    </sheetView>
  </sheetViews>
  <sheetFormatPr defaultColWidth="11.7109375" defaultRowHeight="12.75" x14ac:dyDescent="0.2"/>
  <cols>
    <col min="1" max="1" width="4.140625" style="85" customWidth="1"/>
    <col min="2" max="2" width="12.5703125" style="85" customWidth="1"/>
    <col min="3" max="3" width="25.7109375" style="85" bestFit="1" customWidth="1"/>
    <col min="4" max="4" width="15.28515625" style="85" bestFit="1" customWidth="1"/>
    <col min="5" max="6" width="6.42578125" style="85" customWidth="1"/>
    <col min="7" max="7" width="5" style="85" customWidth="1"/>
    <col min="8" max="9" width="6.42578125" style="85" customWidth="1"/>
    <col min="10" max="10" width="5" style="85" customWidth="1"/>
    <col min="11" max="13" width="6.42578125" style="85" customWidth="1"/>
    <col min="14" max="14" width="5.28515625" style="85" customWidth="1"/>
    <col min="15" max="15" width="11.7109375" style="85"/>
    <col min="16" max="16" width="6.5703125" style="103" customWidth="1"/>
    <col min="17" max="17" width="0" style="103" hidden="1" customWidth="1"/>
    <col min="18" max="18" width="25.7109375" style="85" bestFit="1" customWidth="1"/>
    <col min="19" max="19" width="15.28515625" style="85" bestFit="1" customWidth="1"/>
    <col min="20" max="20" width="11.7109375" style="85"/>
    <col min="21" max="21" width="6.42578125" style="85" customWidth="1"/>
    <col min="22" max="22" width="5" style="85" customWidth="1"/>
    <col min="23" max="24" width="6.42578125" style="85" customWidth="1"/>
    <col min="25" max="25" width="5" style="85" customWidth="1"/>
    <col min="26" max="27" width="6.42578125" style="85" customWidth="1"/>
    <col min="28" max="28" width="5" style="160" customWidth="1"/>
    <col min="29" max="30" width="6.42578125" style="85" customWidth="1"/>
    <col min="31" max="31" width="11.7109375" style="85"/>
    <col min="32" max="32" width="6.140625" style="85" customWidth="1"/>
    <col min="33" max="33" width="12" style="85" bestFit="1" customWidth="1"/>
    <col min="34" max="34" width="25.7109375" style="85" bestFit="1" customWidth="1"/>
    <col min="35" max="35" width="15.28515625" style="85" bestFit="1" customWidth="1"/>
    <col min="36" max="36" width="8.7109375" style="85" customWidth="1"/>
    <col min="37" max="38" width="11.7109375" style="85"/>
    <col min="39" max="44" width="4.28515625" style="89" hidden="1" customWidth="1"/>
    <col min="45" max="45" width="8" style="85" customWidth="1"/>
    <col min="46" max="16384" width="11.7109375" style="85"/>
  </cols>
  <sheetData>
    <row r="1" spans="1:44" ht="12.75" customHeight="1" x14ac:dyDescent="0.25">
      <c r="A1" s="313">
        <v>41839</v>
      </c>
      <c r="B1" s="326"/>
      <c r="C1" s="315" t="s">
        <v>0</v>
      </c>
      <c r="D1" s="328"/>
      <c r="E1" s="328"/>
      <c r="F1" s="329"/>
      <c r="G1" s="57"/>
      <c r="H1" s="319" t="s">
        <v>1</v>
      </c>
      <c r="I1" s="320"/>
      <c r="J1" s="320"/>
      <c r="K1" s="320"/>
      <c r="L1" s="320"/>
      <c r="M1" s="321"/>
      <c r="N1"/>
      <c r="P1" s="86" t="s">
        <v>77</v>
      </c>
      <c r="Q1" s="86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7"/>
      <c r="AD1" s="87"/>
      <c r="AE1" s="87"/>
      <c r="AF1" s="87"/>
      <c r="AG1" s="87"/>
      <c r="AH1" s="87"/>
      <c r="AI1" s="87"/>
    </row>
    <row r="2" spans="1:44" s="90" customFormat="1" ht="12.75" customHeight="1" thickBot="1" x14ac:dyDescent="0.3">
      <c r="A2" s="314"/>
      <c r="B2" s="327"/>
      <c r="C2" s="330"/>
      <c r="D2" s="330"/>
      <c r="E2" s="330"/>
      <c r="F2" s="331"/>
      <c r="G2" s="17"/>
      <c r="H2" s="58" t="s">
        <v>55</v>
      </c>
      <c r="I2" s="59"/>
      <c r="J2" s="4" t="s">
        <v>2</v>
      </c>
      <c r="K2" s="4"/>
      <c r="L2" s="4"/>
      <c r="M2" s="5"/>
      <c r="N2"/>
      <c r="P2" s="91"/>
      <c r="Q2" s="91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  <c r="AC2" s="92"/>
      <c r="AD2" s="92"/>
      <c r="AE2" s="92"/>
      <c r="AF2" s="92"/>
      <c r="AG2" s="92"/>
      <c r="AH2" s="92"/>
      <c r="AI2" s="92"/>
      <c r="AJ2" s="92"/>
      <c r="AM2" s="94"/>
      <c r="AN2" s="94"/>
      <c r="AO2" s="94"/>
      <c r="AP2" s="94"/>
      <c r="AQ2" s="94"/>
      <c r="AR2" s="94"/>
    </row>
    <row r="3" spans="1:44" ht="12.75" customHeight="1" thickBot="1" x14ac:dyDescent="0.3">
      <c r="A3" s="322" t="s">
        <v>56</v>
      </c>
      <c r="B3" s="332"/>
      <c r="C3" s="332"/>
      <c r="D3" s="333"/>
      <c r="E3" s="6" t="s">
        <v>4</v>
      </c>
      <c r="F3" s="7" t="s">
        <v>5</v>
      </c>
      <c r="G3"/>
      <c r="H3" s="58" t="s">
        <v>57</v>
      </c>
      <c r="I3" s="59"/>
      <c r="J3" s="4" t="s">
        <v>58</v>
      </c>
      <c r="K3" s="4"/>
      <c r="L3" s="4"/>
      <c r="M3" s="5"/>
      <c r="N3"/>
      <c r="P3" s="95" t="s">
        <v>78</v>
      </c>
      <c r="Q3" s="96"/>
      <c r="R3" s="96"/>
      <c r="S3" s="96"/>
      <c r="U3" s="97" t="s">
        <v>79</v>
      </c>
      <c r="V3" s="98">
        <v>1</v>
      </c>
      <c r="W3" s="99"/>
      <c r="X3" s="99"/>
      <c r="Y3" s="99"/>
      <c r="Z3" s="99">
        <v>2</v>
      </c>
      <c r="AA3" s="99"/>
      <c r="AB3" s="100"/>
      <c r="AF3" s="101"/>
      <c r="AG3" s="101"/>
      <c r="AH3" s="101"/>
      <c r="AI3" s="101"/>
      <c r="AM3" s="102">
        <v>1</v>
      </c>
    </row>
    <row r="4" spans="1:44" ht="12.75" customHeight="1" thickBot="1" x14ac:dyDescent="0.3">
      <c r="A4" s="60"/>
      <c r="B4" s="61"/>
      <c r="C4" s="9" t="s">
        <v>7</v>
      </c>
      <c r="D4" s="62"/>
      <c r="E4" s="10" t="s">
        <v>8</v>
      </c>
      <c r="F4" s="11">
        <v>100</v>
      </c>
      <c r="G4"/>
      <c r="H4" s="63" t="s">
        <v>59</v>
      </c>
      <c r="I4" s="64"/>
      <c r="J4" s="13" t="s">
        <v>6</v>
      </c>
      <c r="K4" s="13"/>
      <c r="L4" s="13"/>
      <c r="M4" s="14"/>
      <c r="N4"/>
      <c r="R4" s="103"/>
      <c r="S4" s="89"/>
      <c r="U4" s="104" t="s">
        <v>80</v>
      </c>
      <c r="V4" s="105">
        <v>1</v>
      </c>
      <c r="W4" s="106">
        <v>2</v>
      </c>
      <c r="X4" s="107">
        <v>3</v>
      </c>
      <c r="Y4" s="108">
        <v>4</v>
      </c>
      <c r="Z4" s="109">
        <v>5</v>
      </c>
      <c r="AA4" s="110">
        <v>6</v>
      </c>
      <c r="AB4" s="111">
        <v>7</v>
      </c>
      <c r="AM4" s="112">
        <v>5</v>
      </c>
    </row>
    <row r="5" spans="1:44" ht="12.75" customHeight="1" thickBot="1" x14ac:dyDescent="0.3">
      <c r="A5"/>
      <c r="B5" s="15"/>
      <c r="C5" s="57"/>
      <c r="D5" s="57"/>
      <c r="E5" s="57"/>
      <c r="F5" s="57"/>
      <c r="G5"/>
      <c r="H5"/>
      <c r="I5" s="57"/>
      <c r="J5"/>
      <c r="K5"/>
      <c r="L5"/>
      <c r="M5"/>
      <c r="N5"/>
      <c r="P5" s="101"/>
      <c r="Q5" s="101"/>
      <c r="R5" s="101"/>
      <c r="S5" s="101"/>
      <c r="U5" s="113"/>
      <c r="V5" s="113"/>
      <c r="W5" s="113"/>
      <c r="X5" s="113"/>
      <c r="Y5" s="113"/>
      <c r="Z5" s="113"/>
      <c r="AA5" s="113"/>
      <c r="AB5" s="114"/>
      <c r="AC5" s="113"/>
      <c r="AF5" s="95" t="s">
        <v>81</v>
      </c>
      <c r="AG5" s="95"/>
      <c r="AH5" s="95"/>
      <c r="AI5" s="95"/>
    </row>
    <row r="6" spans="1:44" ht="12.75" customHeight="1" thickBot="1" x14ac:dyDescent="0.25">
      <c r="A6" s="65" t="s">
        <v>60</v>
      </c>
      <c r="B6" s="66" t="s">
        <v>11</v>
      </c>
      <c r="C6" s="67" t="s">
        <v>12</v>
      </c>
      <c r="D6" s="67" t="s">
        <v>13</v>
      </c>
      <c r="E6" s="68" t="s">
        <v>61</v>
      </c>
      <c r="F6" s="67" t="s">
        <v>62</v>
      </c>
      <c r="G6" s="67" t="s">
        <v>63</v>
      </c>
      <c r="H6" s="68" t="s">
        <v>64</v>
      </c>
      <c r="I6" s="67" t="s">
        <v>65</v>
      </c>
      <c r="J6" s="67" t="s">
        <v>63</v>
      </c>
      <c r="K6" s="68" t="s">
        <v>66</v>
      </c>
      <c r="L6" s="69" t="s">
        <v>67</v>
      </c>
      <c r="M6" s="70" t="s">
        <v>68</v>
      </c>
      <c r="N6" s="71" t="s">
        <v>69</v>
      </c>
      <c r="U6" s="115"/>
      <c r="V6" s="116"/>
      <c r="W6" s="117"/>
      <c r="X6" s="115"/>
      <c r="Y6" s="116"/>
      <c r="Z6" s="115"/>
      <c r="AA6" s="115"/>
      <c r="AB6" s="116"/>
      <c r="AC6" s="115"/>
    </row>
    <row r="7" spans="1:44" ht="12.75" customHeight="1" thickBot="1" x14ac:dyDescent="0.3">
      <c r="A7" s="72">
        <v>1</v>
      </c>
      <c r="B7" s="73">
        <v>21511203014</v>
      </c>
      <c r="C7" s="74" t="s">
        <v>35</v>
      </c>
      <c r="D7" s="75" t="s">
        <v>28</v>
      </c>
      <c r="E7" s="76">
        <v>1</v>
      </c>
      <c r="F7" s="77">
        <v>6.53</v>
      </c>
      <c r="G7" s="75">
        <v>1</v>
      </c>
      <c r="H7" s="78">
        <v>6.73</v>
      </c>
      <c r="I7" s="77">
        <v>6.41</v>
      </c>
      <c r="J7" s="75">
        <v>0</v>
      </c>
      <c r="K7" s="78">
        <v>6.41</v>
      </c>
      <c r="L7" s="79">
        <v>6.41</v>
      </c>
      <c r="M7" s="80">
        <v>6.73</v>
      </c>
      <c r="N7" s="81">
        <v>1</v>
      </c>
      <c r="P7" s="118" t="s">
        <v>82</v>
      </c>
      <c r="Q7" s="119"/>
      <c r="R7" s="103"/>
      <c r="S7" s="89"/>
      <c r="U7" s="120" t="s">
        <v>83</v>
      </c>
      <c r="V7" s="121" t="s">
        <v>63</v>
      </c>
      <c r="W7" s="122" t="s">
        <v>84</v>
      </c>
      <c r="X7" s="122" t="s">
        <v>85</v>
      </c>
      <c r="Y7" s="121" t="s">
        <v>63</v>
      </c>
      <c r="Z7" s="122" t="s">
        <v>86</v>
      </c>
      <c r="AA7" s="122" t="s">
        <v>87</v>
      </c>
      <c r="AB7" s="121" t="s">
        <v>63</v>
      </c>
      <c r="AC7" s="123" t="s">
        <v>88</v>
      </c>
      <c r="AD7" s="124" t="s">
        <v>89</v>
      </c>
      <c r="AM7" s="125">
        <v>0</v>
      </c>
      <c r="AN7" s="126">
        <v>0</v>
      </c>
      <c r="AO7" s="127">
        <v>0</v>
      </c>
    </row>
    <row r="8" spans="1:44" ht="12.75" customHeight="1" x14ac:dyDescent="0.25">
      <c r="A8" s="72">
        <v>2</v>
      </c>
      <c r="B8" s="73">
        <v>11511102197</v>
      </c>
      <c r="C8" s="74" t="s">
        <v>53</v>
      </c>
      <c r="D8" s="77" t="s">
        <v>28</v>
      </c>
      <c r="E8" s="76">
        <v>1</v>
      </c>
      <c r="F8" s="77">
        <v>6.62</v>
      </c>
      <c r="G8" s="77">
        <v>0</v>
      </c>
      <c r="H8" s="78">
        <v>6.62</v>
      </c>
      <c r="I8" s="77">
        <v>6.44</v>
      </c>
      <c r="J8" s="77">
        <v>1</v>
      </c>
      <c r="K8" s="78">
        <v>6.6400000000000006</v>
      </c>
      <c r="L8" s="79">
        <v>6.62</v>
      </c>
      <c r="M8" s="80">
        <v>6.6400000000000006</v>
      </c>
      <c r="N8" s="81">
        <v>2</v>
      </c>
      <c r="P8" s="128">
        <v>1</v>
      </c>
      <c r="Q8" s="129">
        <v>21511203014</v>
      </c>
      <c r="R8" s="129" t="s">
        <v>35</v>
      </c>
      <c r="S8" s="130" t="s">
        <v>28</v>
      </c>
      <c r="T8" s="131"/>
      <c r="U8" s="132">
        <v>7.23</v>
      </c>
      <c r="V8" s="133">
        <v>0</v>
      </c>
      <c r="W8" s="132">
        <v>7.23</v>
      </c>
      <c r="X8" s="132">
        <v>7.17</v>
      </c>
      <c r="Y8" s="133">
        <v>1</v>
      </c>
      <c r="Z8" s="132">
        <v>7.37</v>
      </c>
      <c r="AA8" s="132"/>
      <c r="AB8" s="133"/>
      <c r="AC8" s="132">
        <v>0</v>
      </c>
      <c r="AD8" s="134">
        <v>2</v>
      </c>
      <c r="AH8" s="103"/>
      <c r="AI8" s="89"/>
      <c r="AM8" s="125">
        <v>1</v>
      </c>
      <c r="AN8" s="126">
        <v>5</v>
      </c>
      <c r="AO8" s="127">
        <v>1</v>
      </c>
      <c r="AP8" s="126">
        <v>1</v>
      </c>
      <c r="AQ8" s="126">
        <v>1</v>
      </c>
      <c r="AR8" s="127">
        <v>0</v>
      </c>
    </row>
    <row r="9" spans="1:44" ht="12.75" customHeight="1" thickBot="1" x14ac:dyDescent="0.3">
      <c r="A9" s="72">
        <v>3</v>
      </c>
      <c r="B9" s="73">
        <v>21511304017</v>
      </c>
      <c r="C9" s="74" t="s">
        <v>34</v>
      </c>
      <c r="D9" s="77" t="s">
        <v>28</v>
      </c>
      <c r="E9" s="76">
        <v>2</v>
      </c>
      <c r="F9" s="77">
        <v>6.76</v>
      </c>
      <c r="G9" s="77">
        <v>0</v>
      </c>
      <c r="H9" s="78">
        <v>6.76</v>
      </c>
      <c r="I9" s="77">
        <v>6.51</v>
      </c>
      <c r="J9" s="77">
        <v>4</v>
      </c>
      <c r="K9" s="78">
        <v>7.31</v>
      </c>
      <c r="L9" s="79">
        <v>6.76</v>
      </c>
      <c r="M9" s="80">
        <v>7.31</v>
      </c>
      <c r="N9" s="81">
        <v>3</v>
      </c>
      <c r="P9" s="135">
        <v>4</v>
      </c>
      <c r="Q9" s="136">
        <v>11511202629</v>
      </c>
      <c r="R9" s="136" t="s">
        <v>54</v>
      </c>
      <c r="S9" s="137" t="s">
        <v>28</v>
      </c>
      <c r="T9" s="131"/>
      <c r="U9" s="132">
        <v>7.63</v>
      </c>
      <c r="V9" s="133">
        <v>2</v>
      </c>
      <c r="W9" s="132">
        <v>8.0299999999999994</v>
      </c>
      <c r="X9" s="132">
        <v>7.65</v>
      </c>
      <c r="Y9" s="133">
        <v>0</v>
      </c>
      <c r="Z9" s="132">
        <v>7.65</v>
      </c>
      <c r="AA9" s="132"/>
      <c r="AB9" s="133"/>
      <c r="AC9" s="132">
        <v>0</v>
      </c>
      <c r="AD9" s="138">
        <v>0</v>
      </c>
      <c r="AF9" s="139" t="s">
        <v>90</v>
      </c>
      <c r="AG9" s="139"/>
      <c r="AH9" s="103"/>
      <c r="AI9" s="89"/>
      <c r="AM9" s="140">
        <v>5</v>
      </c>
      <c r="AN9" s="141">
        <v>1</v>
      </c>
      <c r="AO9" s="142">
        <v>5</v>
      </c>
      <c r="AP9" s="141">
        <v>0</v>
      </c>
      <c r="AQ9" s="141">
        <v>0</v>
      </c>
      <c r="AR9" s="142">
        <v>0</v>
      </c>
    </row>
    <row r="10" spans="1:44" ht="12.75" customHeight="1" thickBot="1" x14ac:dyDescent="0.3">
      <c r="A10" s="72">
        <v>4</v>
      </c>
      <c r="B10" s="82">
        <v>11511202629</v>
      </c>
      <c r="C10" s="83" t="s">
        <v>54</v>
      </c>
      <c r="D10" s="75" t="s">
        <v>28</v>
      </c>
      <c r="E10" s="76">
        <v>2</v>
      </c>
      <c r="F10" s="77">
        <v>7.02</v>
      </c>
      <c r="G10" s="75">
        <v>0</v>
      </c>
      <c r="H10" s="78">
        <v>7.02</v>
      </c>
      <c r="I10" s="77">
        <v>7.13</v>
      </c>
      <c r="J10" s="75">
        <v>1</v>
      </c>
      <c r="K10" s="78">
        <v>7.33</v>
      </c>
      <c r="L10" s="79">
        <v>7.02</v>
      </c>
      <c r="M10" s="80">
        <v>7.33</v>
      </c>
      <c r="N10" s="81">
        <v>4</v>
      </c>
      <c r="P10" s="89"/>
      <c r="R10" s="103"/>
      <c r="S10" s="89"/>
      <c r="U10" s="143"/>
      <c r="V10" s="144"/>
      <c r="W10" s="145"/>
      <c r="X10" s="143"/>
      <c r="Y10" s="144"/>
      <c r="Z10" s="143"/>
      <c r="AA10" s="143"/>
      <c r="AB10" s="144"/>
      <c r="AC10" s="143"/>
      <c r="AF10" s="146" t="s">
        <v>91</v>
      </c>
      <c r="AG10" s="129">
        <v>21511203014</v>
      </c>
      <c r="AH10" s="129" t="s">
        <v>35</v>
      </c>
      <c r="AI10" s="147" t="s">
        <v>28</v>
      </c>
    </row>
    <row r="11" spans="1:44" ht="12.75" customHeight="1" thickBot="1" x14ac:dyDescent="0.3">
      <c r="A11" s="72">
        <v>5</v>
      </c>
      <c r="B11" s="73">
        <v>21511404991</v>
      </c>
      <c r="C11" s="74" t="s">
        <v>30</v>
      </c>
      <c r="D11" s="77" t="s">
        <v>28</v>
      </c>
      <c r="E11" s="76">
        <v>9</v>
      </c>
      <c r="F11" s="77">
        <v>6.41</v>
      </c>
      <c r="G11" s="77">
        <v>5</v>
      </c>
      <c r="H11" s="78">
        <v>7.41</v>
      </c>
      <c r="I11" s="77">
        <v>7.6</v>
      </c>
      <c r="J11" s="77">
        <v>2</v>
      </c>
      <c r="K11" s="78">
        <v>8</v>
      </c>
      <c r="L11" s="79">
        <v>7.41</v>
      </c>
      <c r="M11" s="80">
        <v>8</v>
      </c>
      <c r="N11" s="81">
        <v>5</v>
      </c>
      <c r="P11" s="118" t="s">
        <v>92</v>
      </c>
      <c r="Q11" s="119"/>
      <c r="R11" s="103"/>
      <c r="S11" s="89"/>
      <c r="U11" s="120" t="s">
        <v>83</v>
      </c>
      <c r="V11" s="121" t="s">
        <v>63</v>
      </c>
      <c r="W11" s="122" t="s">
        <v>84</v>
      </c>
      <c r="X11" s="122" t="s">
        <v>85</v>
      </c>
      <c r="Y11" s="121" t="s">
        <v>63</v>
      </c>
      <c r="Z11" s="122" t="s">
        <v>86</v>
      </c>
      <c r="AA11" s="122" t="s">
        <v>87</v>
      </c>
      <c r="AB11" s="121" t="s">
        <v>63</v>
      </c>
      <c r="AC11" s="123" t="s">
        <v>88</v>
      </c>
      <c r="AD11" s="124" t="s">
        <v>89</v>
      </c>
      <c r="AF11" s="148" t="s">
        <v>93</v>
      </c>
      <c r="AG11" s="149">
        <v>11511102197</v>
      </c>
      <c r="AH11" s="149" t="s">
        <v>53</v>
      </c>
      <c r="AI11" s="150" t="s">
        <v>28</v>
      </c>
      <c r="AM11" s="125">
        <v>0</v>
      </c>
      <c r="AN11" s="126">
        <v>0</v>
      </c>
      <c r="AO11" s="127">
        <v>0</v>
      </c>
    </row>
    <row r="12" spans="1:44" ht="12.75" customHeight="1" x14ac:dyDescent="0.25">
      <c r="A12" s="72">
        <v>6</v>
      </c>
      <c r="B12" s="73">
        <v>21511404989</v>
      </c>
      <c r="C12" s="83" t="s">
        <v>33</v>
      </c>
      <c r="D12" s="75" t="s">
        <v>28</v>
      </c>
      <c r="E12" s="76">
        <v>1000</v>
      </c>
      <c r="F12" s="75">
        <v>7.63</v>
      </c>
      <c r="G12" s="77">
        <v>1</v>
      </c>
      <c r="H12" s="78">
        <v>7.83</v>
      </c>
      <c r="I12" s="77">
        <v>7.35</v>
      </c>
      <c r="J12" s="77">
        <v>3</v>
      </c>
      <c r="K12" s="78">
        <v>7.9499999999999993</v>
      </c>
      <c r="L12" s="79">
        <v>7.83</v>
      </c>
      <c r="M12" s="80">
        <v>7.9499999999999993</v>
      </c>
      <c r="N12" s="81">
        <v>6</v>
      </c>
      <c r="P12" s="151">
        <v>2</v>
      </c>
      <c r="Q12" s="152">
        <v>11511102197</v>
      </c>
      <c r="R12" s="152" t="s">
        <v>53</v>
      </c>
      <c r="S12" s="153" t="s">
        <v>28</v>
      </c>
      <c r="T12" s="131"/>
      <c r="U12" s="132">
        <v>7.26</v>
      </c>
      <c r="V12" s="133">
        <v>3</v>
      </c>
      <c r="W12" s="132">
        <v>7.8599999999999994</v>
      </c>
      <c r="X12" s="132">
        <v>7.23</v>
      </c>
      <c r="Y12" s="133">
        <v>0</v>
      </c>
      <c r="Z12" s="132">
        <v>7.23</v>
      </c>
      <c r="AA12" s="132">
        <v>7.19</v>
      </c>
      <c r="AB12" s="133">
        <v>0</v>
      </c>
      <c r="AC12" s="132">
        <v>7.19</v>
      </c>
      <c r="AD12" s="134">
        <v>2</v>
      </c>
      <c r="AM12" s="125">
        <v>1</v>
      </c>
      <c r="AN12" s="126">
        <v>5</v>
      </c>
      <c r="AO12" s="127">
        <v>1</v>
      </c>
      <c r="AP12" s="126">
        <v>0</v>
      </c>
      <c r="AQ12" s="126">
        <v>1</v>
      </c>
      <c r="AR12" s="127">
        <v>1</v>
      </c>
    </row>
    <row r="13" spans="1:44" ht="12.75" customHeight="1" thickBot="1" x14ac:dyDescent="0.3">
      <c r="A13" s="72">
        <v>7</v>
      </c>
      <c r="B13" s="73">
        <v>11511404912</v>
      </c>
      <c r="C13" s="74" t="s">
        <v>52</v>
      </c>
      <c r="D13" s="77" t="s">
        <v>28</v>
      </c>
      <c r="E13" s="76">
        <v>16</v>
      </c>
      <c r="F13" s="77">
        <v>7.93</v>
      </c>
      <c r="G13" s="77">
        <v>2</v>
      </c>
      <c r="H13" s="78">
        <v>8.33</v>
      </c>
      <c r="I13" s="77">
        <v>7.91</v>
      </c>
      <c r="J13" s="77">
        <v>0</v>
      </c>
      <c r="K13" s="78">
        <v>7.91</v>
      </c>
      <c r="L13" s="79">
        <v>7.91</v>
      </c>
      <c r="M13" s="80">
        <v>8.33</v>
      </c>
      <c r="N13" s="81">
        <v>7</v>
      </c>
      <c r="P13" s="154">
        <v>3</v>
      </c>
      <c r="Q13" s="155">
        <v>21511304017</v>
      </c>
      <c r="R13" s="155" t="s">
        <v>34</v>
      </c>
      <c r="S13" s="156" t="s">
        <v>28</v>
      </c>
      <c r="T13" s="131"/>
      <c r="U13" s="132">
        <v>7.11</v>
      </c>
      <c r="V13" s="133">
        <v>0</v>
      </c>
      <c r="W13" s="132">
        <v>7.11</v>
      </c>
      <c r="X13" s="132">
        <v>7.16</v>
      </c>
      <c r="Y13" s="133">
        <v>6</v>
      </c>
      <c r="Z13" s="132">
        <v>8.36</v>
      </c>
      <c r="AA13" s="132">
        <v>7.07</v>
      </c>
      <c r="AB13" s="133">
        <v>4</v>
      </c>
      <c r="AC13" s="132">
        <v>7.87</v>
      </c>
      <c r="AD13" s="138">
        <v>1</v>
      </c>
      <c r="AF13" s="157" t="s">
        <v>94</v>
      </c>
      <c r="AG13" s="157"/>
      <c r="AH13" s="157"/>
      <c r="AI13" s="89"/>
      <c r="AM13" s="140">
        <v>5</v>
      </c>
      <c r="AN13" s="141">
        <v>1</v>
      </c>
      <c r="AO13" s="142">
        <v>5</v>
      </c>
      <c r="AP13" s="141">
        <v>1</v>
      </c>
      <c r="AQ13" s="141">
        <v>0</v>
      </c>
      <c r="AR13" s="142">
        <v>0</v>
      </c>
    </row>
    <row r="14" spans="1:44" ht="12.75" customHeight="1" x14ac:dyDescent="0.25">
      <c r="A14" s="72">
        <v>8</v>
      </c>
      <c r="B14" s="73">
        <v>21511304028</v>
      </c>
      <c r="C14" s="74" t="s">
        <v>31</v>
      </c>
      <c r="D14" s="77" t="s">
        <v>28</v>
      </c>
      <c r="E14" s="76">
        <v>20</v>
      </c>
      <c r="F14" s="77">
        <v>8.57</v>
      </c>
      <c r="G14" s="77">
        <v>2</v>
      </c>
      <c r="H14" s="78">
        <v>8.9700000000000006</v>
      </c>
      <c r="I14" s="77">
        <v>8.23</v>
      </c>
      <c r="J14" s="77">
        <v>5</v>
      </c>
      <c r="K14" s="78">
        <v>9.23</v>
      </c>
      <c r="L14" s="79">
        <v>8.9700000000000006</v>
      </c>
      <c r="M14" s="80">
        <v>9.23</v>
      </c>
      <c r="N14" s="81">
        <v>8</v>
      </c>
      <c r="U14" s="158"/>
      <c r="V14" s="158"/>
      <c r="W14" s="158"/>
      <c r="X14" s="158"/>
      <c r="Y14" s="158"/>
      <c r="Z14" s="158"/>
      <c r="AA14" s="158"/>
      <c r="AB14" s="159"/>
      <c r="AC14" s="158"/>
      <c r="AF14" s="146" t="s">
        <v>95</v>
      </c>
      <c r="AG14" s="129">
        <v>11511202629</v>
      </c>
      <c r="AH14" s="129" t="s">
        <v>54</v>
      </c>
      <c r="AI14" s="147" t="s">
        <v>28</v>
      </c>
    </row>
    <row r="15" spans="1:44" ht="12.75" customHeight="1" thickBot="1" x14ac:dyDescent="0.3">
      <c r="A15" s="84">
        <v>9</v>
      </c>
      <c r="B15" s="73"/>
      <c r="C15" s="74"/>
      <c r="D15" s="75"/>
      <c r="E15" s="76"/>
      <c r="F15" s="77"/>
      <c r="G15" s="75"/>
      <c r="H15" s="78"/>
      <c r="I15" s="83"/>
      <c r="J15" s="75"/>
      <c r="K15" s="78"/>
      <c r="L15" s="79"/>
      <c r="M15" s="80"/>
      <c r="N15" s="81" t="s">
        <v>29</v>
      </c>
      <c r="AF15" s="148" t="s">
        <v>96</v>
      </c>
      <c r="AG15" s="149">
        <v>21511304017</v>
      </c>
      <c r="AH15" s="149" t="s">
        <v>34</v>
      </c>
      <c r="AI15" s="150" t="s">
        <v>28</v>
      </c>
    </row>
    <row r="16" spans="1:44" ht="12.75" customHeight="1" x14ac:dyDescent="0.25">
      <c r="A16" s="288"/>
      <c r="B16" s="289"/>
      <c r="C16" s="290"/>
      <c r="D16" s="289"/>
      <c r="E16" s="288"/>
      <c r="F16" s="289"/>
      <c r="G16" s="289"/>
      <c r="H16" s="291"/>
      <c r="I16" s="292"/>
      <c r="J16" s="289"/>
      <c r="K16" s="291"/>
      <c r="L16" s="292"/>
      <c r="M16" s="292"/>
      <c r="N16" s="288"/>
    </row>
    <row r="17" spans="1:44" ht="12.75" customHeight="1" x14ac:dyDescent="0.25">
      <c r="A17" s="75"/>
      <c r="B17" s="75"/>
      <c r="C17" s="83"/>
      <c r="D17" s="75"/>
      <c r="E17" s="75"/>
      <c r="F17" s="77"/>
      <c r="G17" s="75"/>
      <c r="H17" s="275"/>
      <c r="I17" s="83"/>
      <c r="J17" s="75"/>
      <c r="K17" s="275"/>
      <c r="L17" s="83"/>
      <c r="M17" s="83"/>
      <c r="N17" s="75"/>
      <c r="P17" s="91"/>
      <c r="Q17" s="91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92"/>
      <c r="AD17" s="92"/>
      <c r="AE17" s="92"/>
      <c r="AF17" s="92"/>
      <c r="AG17" s="92"/>
      <c r="AH17" s="92"/>
      <c r="AI17" s="92"/>
      <c r="AJ17" s="92"/>
    </row>
    <row r="18" spans="1:44" ht="12.75" customHeight="1" thickBot="1" x14ac:dyDescent="0.3">
      <c r="A18" s="75"/>
      <c r="B18" s="77"/>
      <c r="C18" s="74"/>
      <c r="D18" s="77"/>
      <c r="E18" s="75"/>
      <c r="F18" s="77"/>
      <c r="G18" s="77"/>
      <c r="H18" s="275"/>
      <c r="I18" s="83"/>
      <c r="J18" s="77"/>
      <c r="K18" s="275"/>
      <c r="L18" s="83"/>
      <c r="M18" s="83"/>
      <c r="N18" s="75"/>
      <c r="P18" s="95" t="s">
        <v>97</v>
      </c>
      <c r="Q18" s="95"/>
      <c r="R18" s="95"/>
      <c r="S18" s="95"/>
      <c r="U18" s="115"/>
      <c r="V18" s="116"/>
      <c r="W18" s="117"/>
      <c r="X18" s="115"/>
      <c r="Y18" s="116"/>
      <c r="Z18" s="115"/>
      <c r="AA18" s="115"/>
      <c r="AB18" s="116"/>
      <c r="AC18" s="115"/>
      <c r="AF18" s="161" t="s">
        <v>98</v>
      </c>
      <c r="AG18" s="161"/>
      <c r="AH18" s="161"/>
      <c r="AI18" s="161"/>
    </row>
    <row r="19" spans="1:44" ht="12.75" customHeight="1" thickBot="1" x14ac:dyDescent="0.3">
      <c r="A19" s="75"/>
      <c r="B19" s="75"/>
      <c r="C19" s="83"/>
      <c r="D19" s="75"/>
      <c r="E19" s="75"/>
      <c r="F19" s="77"/>
      <c r="G19" s="75"/>
      <c r="H19" s="275"/>
      <c r="I19" s="83"/>
      <c r="J19" s="75"/>
      <c r="K19" s="275"/>
      <c r="L19" s="83"/>
      <c r="M19" s="83"/>
      <c r="N19" s="75"/>
      <c r="P19" s="85"/>
      <c r="Q19" s="85"/>
      <c r="R19" s="103"/>
      <c r="S19" s="89"/>
      <c r="U19" s="120" t="s">
        <v>83</v>
      </c>
      <c r="V19" s="121" t="s">
        <v>63</v>
      </c>
      <c r="W19" s="122" t="s">
        <v>84</v>
      </c>
      <c r="X19" s="122" t="s">
        <v>85</v>
      </c>
      <c r="Y19" s="121" t="s">
        <v>63</v>
      </c>
      <c r="Z19" s="122" t="s">
        <v>86</v>
      </c>
      <c r="AA19" s="122" t="s">
        <v>87</v>
      </c>
      <c r="AB19" s="121" t="s">
        <v>63</v>
      </c>
      <c r="AC19" s="123" t="s">
        <v>88</v>
      </c>
      <c r="AD19" s="124" t="s">
        <v>89</v>
      </c>
      <c r="AF19" s="162" t="s">
        <v>99</v>
      </c>
      <c r="AG19" s="163" t="s">
        <v>11</v>
      </c>
      <c r="AH19" s="164" t="s">
        <v>12</v>
      </c>
      <c r="AI19" s="165" t="s">
        <v>13</v>
      </c>
      <c r="AM19" s="125">
        <v>0</v>
      </c>
      <c r="AN19" s="126">
        <v>0</v>
      </c>
      <c r="AO19" s="127">
        <v>0</v>
      </c>
    </row>
    <row r="20" spans="1:44" ht="12.75" customHeight="1" x14ac:dyDescent="0.25">
      <c r="A20" s="75"/>
      <c r="B20" s="77"/>
      <c r="C20" s="74"/>
      <c r="D20" s="77"/>
      <c r="E20" s="75"/>
      <c r="F20" s="77"/>
      <c r="G20" s="77"/>
      <c r="H20" s="275"/>
      <c r="I20" s="83"/>
      <c r="J20" s="77"/>
      <c r="K20" s="275"/>
      <c r="L20" s="83"/>
      <c r="M20" s="83"/>
      <c r="N20" s="75"/>
      <c r="P20" s="166" t="s">
        <v>95</v>
      </c>
      <c r="Q20" s="129">
        <v>11511202629</v>
      </c>
      <c r="R20" s="129" t="s">
        <v>54</v>
      </c>
      <c r="S20" s="130" t="s">
        <v>28</v>
      </c>
      <c r="T20" s="131"/>
      <c r="U20" s="132">
        <v>7.54</v>
      </c>
      <c r="V20" s="133">
        <v>0</v>
      </c>
      <c r="W20" s="132">
        <v>7.54</v>
      </c>
      <c r="X20" s="132">
        <v>7.64</v>
      </c>
      <c r="Y20" s="133">
        <v>2</v>
      </c>
      <c r="Z20" s="132">
        <v>8.0399999999999991</v>
      </c>
      <c r="AA20" s="132">
        <v>7.77</v>
      </c>
      <c r="AB20" s="133">
        <v>0</v>
      </c>
      <c r="AC20" s="132">
        <v>7.77</v>
      </c>
      <c r="AD20" s="134">
        <v>1</v>
      </c>
      <c r="AF20" s="167">
        <v>1</v>
      </c>
      <c r="AG20" s="168">
        <v>21511203014</v>
      </c>
      <c r="AH20" s="169" t="s">
        <v>35</v>
      </c>
      <c r="AI20" s="170" t="s">
        <v>28</v>
      </c>
      <c r="AM20" s="125">
        <v>1</v>
      </c>
      <c r="AN20" s="126">
        <v>5</v>
      </c>
      <c r="AO20" s="127">
        <v>1</v>
      </c>
      <c r="AP20" s="126">
        <v>1</v>
      </c>
      <c r="AQ20" s="126">
        <v>0</v>
      </c>
      <c r="AR20" s="127">
        <v>0</v>
      </c>
    </row>
    <row r="21" spans="1:44" ht="12.75" customHeight="1" thickBot="1" x14ac:dyDescent="0.3">
      <c r="A21" s="75"/>
      <c r="B21" s="77"/>
      <c r="C21" s="74"/>
      <c r="D21" s="75"/>
      <c r="E21" s="75"/>
      <c r="F21" s="77"/>
      <c r="G21" s="75"/>
      <c r="H21" s="275"/>
      <c r="I21" s="83"/>
      <c r="J21" s="75"/>
      <c r="K21" s="275"/>
      <c r="L21" s="83"/>
      <c r="M21" s="83"/>
      <c r="N21" s="75"/>
      <c r="P21" s="171" t="s">
        <v>96</v>
      </c>
      <c r="Q21" s="136">
        <v>21511304017</v>
      </c>
      <c r="R21" s="136" t="s">
        <v>34</v>
      </c>
      <c r="S21" s="137" t="s">
        <v>28</v>
      </c>
      <c r="T21" s="131"/>
      <c r="U21" s="132">
        <v>7.13</v>
      </c>
      <c r="V21" s="133">
        <v>6</v>
      </c>
      <c r="W21" s="132">
        <v>8.33</v>
      </c>
      <c r="X21" s="132">
        <v>7.39</v>
      </c>
      <c r="Y21" s="133">
        <v>1</v>
      </c>
      <c r="Z21" s="132">
        <v>7.59</v>
      </c>
      <c r="AA21" s="132">
        <v>7.34</v>
      </c>
      <c r="AB21" s="133">
        <v>2</v>
      </c>
      <c r="AC21" s="132">
        <v>7.74</v>
      </c>
      <c r="AD21" s="138">
        <v>2</v>
      </c>
      <c r="AF21" s="167">
        <v>2</v>
      </c>
      <c r="AG21" s="168">
        <v>11511102197</v>
      </c>
      <c r="AH21" s="169" t="s">
        <v>53</v>
      </c>
      <c r="AI21" s="170" t="s">
        <v>28</v>
      </c>
      <c r="AM21" s="140">
        <v>5</v>
      </c>
      <c r="AN21" s="141">
        <v>1</v>
      </c>
      <c r="AO21" s="142">
        <v>5</v>
      </c>
      <c r="AP21" s="141">
        <v>0</v>
      </c>
      <c r="AQ21" s="141">
        <v>1</v>
      </c>
      <c r="AR21" s="142">
        <v>1</v>
      </c>
    </row>
    <row r="22" spans="1:44" ht="12.75" customHeight="1" x14ac:dyDescent="0.25">
      <c r="A22" s="75"/>
      <c r="B22" s="77"/>
      <c r="C22" s="74"/>
      <c r="D22" s="77"/>
      <c r="E22" s="75"/>
      <c r="F22" s="77"/>
      <c r="G22" s="77"/>
      <c r="H22" s="275"/>
      <c r="I22" s="83"/>
      <c r="J22" s="77"/>
      <c r="K22" s="275"/>
      <c r="L22" s="83"/>
      <c r="M22" s="83"/>
      <c r="N22" s="75"/>
      <c r="P22" s="172"/>
      <c r="Q22" s="172"/>
      <c r="R22" s="172"/>
      <c r="S22" s="172"/>
      <c r="U22" s="173"/>
      <c r="V22" s="173"/>
      <c r="W22" s="173"/>
      <c r="X22" s="173"/>
      <c r="Y22" s="173"/>
      <c r="Z22" s="173"/>
      <c r="AA22" s="173"/>
      <c r="AB22" s="174"/>
      <c r="AC22" s="173"/>
      <c r="AD22" s="113"/>
      <c r="AF22" s="167">
        <v>3</v>
      </c>
      <c r="AG22" s="168">
        <v>21511304017</v>
      </c>
      <c r="AH22" s="169" t="s">
        <v>34</v>
      </c>
      <c r="AI22" s="170" t="s">
        <v>28</v>
      </c>
    </row>
    <row r="23" spans="1:44" ht="12.75" customHeight="1" thickBot="1" x14ac:dyDescent="0.3">
      <c r="A23" s="75"/>
      <c r="B23" s="75"/>
      <c r="C23" s="83"/>
      <c r="D23" s="75"/>
      <c r="E23" s="75"/>
      <c r="F23" s="77"/>
      <c r="G23" s="75"/>
      <c r="H23" s="275"/>
      <c r="I23" s="83"/>
      <c r="J23" s="75"/>
      <c r="K23" s="275"/>
      <c r="L23" s="83"/>
      <c r="M23" s="83"/>
      <c r="N23" s="75"/>
      <c r="P23" s="95" t="s">
        <v>100</v>
      </c>
      <c r="Q23" s="95"/>
      <c r="R23" s="95"/>
      <c r="S23" s="95"/>
      <c r="U23" s="115"/>
      <c r="V23" s="116"/>
      <c r="W23" s="117"/>
      <c r="X23" s="115"/>
      <c r="Y23" s="116"/>
      <c r="Z23" s="115"/>
      <c r="AA23" s="115"/>
      <c r="AB23" s="116"/>
      <c r="AC23" s="115"/>
      <c r="AF23" s="167">
        <v>4</v>
      </c>
      <c r="AG23" s="168">
        <v>11511202629</v>
      </c>
      <c r="AH23" s="169" t="s">
        <v>54</v>
      </c>
      <c r="AI23" s="170" t="s">
        <v>28</v>
      </c>
      <c r="AJ23" s="175" t="s">
        <v>101</v>
      </c>
    </row>
    <row r="24" spans="1:44" ht="12.75" customHeight="1" thickBot="1" x14ac:dyDescent="0.3">
      <c r="A24" s="75"/>
      <c r="B24" s="77"/>
      <c r="C24" s="74"/>
      <c r="D24" s="77"/>
      <c r="E24" s="75"/>
      <c r="F24" s="77"/>
      <c r="G24" s="77"/>
      <c r="H24" s="275"/>
      <c r="I24" s="83"/>
      <c r="J24" s="77"/>
      <c r="K24" s="275"/>
      <c r="L24" s="83"/>
      <c r="M24" s="83"/>
      <c r="N24" s="75"/>
      <c r="P24" s="85"/>
      <c r="Q24" s="85"/>
      <c r="R24" s="103"/>
      <c r="S24" s="89"/>
      <c r="U24" s="120" t="s">
        <v>83</v>
      </c>
      <c r="V24" s="121" t="s">
        <v>63</v>
      </c>
      <c r="W24" s="122" t="s">
        <v>84</v>
      </c>
      <c r="X24" s="122" t="s">
        <v>85</v>
      </c>
      <c r="Y24" s="121" t="s">
        <v>63</v>
      </c>
      <c r="Z24" s="122" t="s">
        <v>86</v>
      </c>
      <c r="AA24" s="122" t="s">
        <v>87</v>
      </c>
      <c r="AB24" s="121" t="s">
        <v>63</v>
      </c>
      <c r="AC24" s="123" t="s">
        <v>88</v>
      </c>
      <c r="AD24" s="124" t="s">
        <v>89</v>
      </c>
      <c r="AF24" s="176">
        <v>5</v>
      </c>
      <c r="AG24" s="177">
        <v>21511404991</v>
      </c>
      <c r="AH24" s="178" t="s">
        <v>30</v>
      </c>
      <c r="AI24" s="179" t="s">
        <v>28</v>
      </c>
      <c r="AJ24" s="180">
        <v>7.41</v>
      </c>
      <c r="AM24" s="125">
        <v>0</v>
      </c>
      <c r="AN24" s="126">
        <v>0</v>
      </c>
      <c r="AO24" s="127">
        <v>0</v>
      </c>
    </row>
    <row r="25" spans="1:44" ht="12.75" customHeight="1" x14ac:dyDescent="0.25">
      <c r="A25" s="75"/>
      <c r="B25" s="77"/>
      <c r="C25" s="74"/>
      <c r="D25" s="75"/>
      <c r="E25" s="75"/>
      <c r="F25" s="77"/>
      <c r="G25" s="75"/>
      <c r="H25" s="275"/>
      <c r="I25" s="83"/>
      <c r="J25" s="75"/>
      <c r="K25" s="275"/>
      <c r="L25" s="83"/>
      <c r="M25" s="83"/>
      <c r="N25" s="75"/>
      <c r="P25" s="181" t="s">
        <v>91</v>
      </c>
      <c r="Q25" s="152">
        <v>21511203014</v>
      </c>
      <c r="R25" s="152" t="s">
        <v>35</v>
      </c>
      <c r="S25" s="153" t="s">
        <v>28</v>
      </c>
      <c r="T25" s="131"/>
      <c r="U25" s="132">
        <v>7.32</v>
      </c>
      <c r="V25" s="133">
        <v>0</v>
      </c>
      <c r="W25" s="132">
        <v>7.32</v>
      </c>
      <c r="X25" s="132">
        <v>6.83</v>
      </c>
      <c r="Y25" s="133">
        <v>4</v>
      </c>
      <c r="Z25" s="132">
        <v>7.63</v>
      </c>
      <c r="AA25" s="132"/>
      <c r="AB25" s="133"/>
      <c r="AC25" s="132">
        <v>0</v>
      </c>
      <c r="AD25" s="134">
        <v>2</v>
      </c>
      <c r="AF25" s="182">
        <v>6</v>
      </c>
      <c r="AG25" s="168">
        <v>21511404989</v>
      </c>
      <c r="AH25" s="169" t="s">
        <v>33</v>
      </c>
      <c r="AI25" s="170" t="s">
        <v>28</v>
      </c>
      <c r="AJ25" s="183">
        <v>7.83</v>
      </c>
      <c r="AM25" s="125">
        <v>1</v>
      </c>
      <c r="AN25" s="126">
        <v>5</v>
      </c>
      <c r="AO25" s="127">
        <v>1</v>
      </c>
      <c r="AP25" s="126">
        <v>1</v>
      </c>
      <c r="AQ25" s="126">
        <v>1</v>
      </c>
      <c r="AR25" s="127">
        <v>0</v>
      </c>
    </row>
    <row r="26" spans="1:44" ht="12.75" customHeight="1" thickBot="1" x14ac:dyDescent="0.3">
      <c r="A26" s="75"/>
      <c r="B26" s="77"/>
      <c r="C26" s="74"/>
      <c r="D26" s="77"/>
      <c r="E26" s="75"/>
      <c r="F26" s="77"/>
      <c r="G26" s="77"/>
      <c r="H26" s="275"/>
      <c r="I26" s="83"/>
      <c r="J26" s="77"/>
      <c r="K26" s="275"/>
      <c r="L26" s="83"/>
      <c r="M26" s="83"/>
      <c r="N26" s="75"/>
      <c r="P26" s="184" t="s">
        <v>93</v>
      </c>
      <c r="Q26" s="155">
        <v>11511102197</v>
      </c>
      <c r="R26" s="155" t="s">
        <v>53</v>
      </c>
      <c r="S26" s="156" t="s">
        <v>28</v>
      </c>
      <c r="T26" s="131"/>
      <c r="U26" s="132">
        <v>7.42</v>
      </c>
      <c r="V26" s="133">
        <v>0</v>
      </c>
      <c r="W26" s="132">
        <v>7.42</v>
      </c>
      <c r="X26" s="132">
        <v>7.18</v>
      </c>
      <c r="Y26" s="133">
        <v>3</v>
      </c>
      <c r="Z26" s="132">
        <v>7.7799999999999994</v>
      </c>
      <c r="AA26" s="132"/>
      <c r="AB26" s="133"/>
      <c r="AC26" s="132">
        <v>0</v>
      </c>
      <c r="AD26" s="138">
        <v>0</v>
      </c>
      <c r="AF26" s="182">
        <v>7</v>
      </c>
      <c r="AG26" s="168">
        <v>11511404912</v>
      </c>
      <c r="AH26" s="169" t="s">
        <v>52</v>
      </c>
      <c r="AI26" s="170" t="s">
        <v>28</v>
      </c>
      <c r="AJ26" s="183">
        <v>7.91</v>
      </c>
      <c r="AM26" s="140">
        <v>5</v>
      </c>
      <c r="AN26" s="141">
        <v>1</v>
      </c>
      <c r="AO26" s="142">
        <v>5</v>
      </c>
      <c r="AP26" s="141">
        <v>0</v>
      </c>
      <c r="AQ26" s="141">
        <v>0</v>
      </c>
      <c r="AR26" s="142">
        <v>0</v>
      </c>
    </row>
    <row r="27" spans="1:44" ht="12.75" customHeight="1" x14ac:dyDescent="0.25">
      <c r="A27" s="75"/>
      <c r="B27" s="77"/>
      <c r="C27" s="74"/>
      <c r="D27" s="75"/>
      <c r="E27" s="75"/>
      <c r="F27" s="77"/>
      <c r="G27" s="75"/>
      <c r="H27" s="275"/>
      <c r="I27" s="83"/>
      <c r="J27" s="75"/>
      <c r="K27" s="275"/>
      <c r="L27" s="83"/>
      <c r="M27" s="83"/>
      <c r="N27" s="75"/>
      <c r="U27" s="158"/>
      <c r="V27" s="158"/>
      <c r="W27" s="158"/>
      <c r="X27" s="158"/>
      <c r="Y27" s="158"/>
      <c r="Z27" s="185"/>
      <c r="AA27" s="126"/>
      <c r="AB27" s="159"/>
      <c r="AC27" s="158"/>
      <c r="AF27" s="182">
        <v>8</v>
      </c>
      <c r="AG27" s="168">
        <v>21511304028</v>
      </c>
      <c r="AH27" s="169" t="s">
        <v>31</v>
      </c>
      <c r="AI27" s="170" t="s">
        <v>28</v>
      </c>
      <c r="AJ27" s="183">
        <v>8.9700000000000006</v>
      </c>
    </row>
    <row r="28" spans="1:44" ht="12.75" customHeight="1" x14ac:dyDescent="0.25">
      <c r="A28" s="75"/>
      <c r="B28" s="77"/>
      <c r="C28" s="74"/>
      <c r="D28" s="77"/>
      <c r="E28" s="75"/>
      <c r="F28" s="77"/>
      <c r="G28" s="77"/>
      <c r="H28" s="275"/>
      <c r="I28" s="83"/>
      <c r="J28" s="77"/>
      <c r="K28" s="275"/>
      <c r="L28" s="83"/>
      <c r="M28" s="83"/>
      <c r="N28" s="75"/>
      <c r="U28" s="113"/>
      <c r="V28" s="172"/>
      <c r="W28" s="133"/>
      <c r="X28" s="113"/>
      <c r="Y28" s="113"/>
      <c r="Z28" s="113"/>
      <c r="AA28" s="113"/>
      <c r="AB28" s="114"/>
      <c r="AC28" s="113"/>
      <c r="AF28" s="186">
        <v>8</v>
      </c>
      <c r="AG28" s="187" t="s">
        <v>29</v>
      </c>
      <c r="AH28" s="188" t="s">
        <v>29</v>
      </c>
      <c r="AI28" s="189" t="s">
        <v>29</v>
      </c>
      <c r="AJ28" s="190" t="s">
        <v>29</v>
      </c>
    </row>
    <row r="29" spans="1:44" ht="12.75" customHeight="1" x14ac:dyDescent="0.25">
      <c r="A29" s="75"/>
      <c r="B29" s="77"/>
      <c r="C29" s="83"/>
      <c r="D29" s="75"/>
      <c r="E29" s="75"/>
      <c r="F29" s="77"/>
      <c r="G29" s="75"/>
      <c r="H29" s="275"/>
      <c r="I29" s="83"/>
      <c r="J29" s="75"/>
      <c r="K29" s="275"/>
      <c r="L29" s="83"/>
      <c r="M29" s="83"/>
      <c r="N29" s="75"/>
      <c r="V29" s="103"/>
      <c r="W29" s="89"/>
      <c r="AF29" s="195"/>
      <c r="AG29" s="196"/>
      <c r="AH29" s="197"/>
      <c r="AI29" s="196"/>
      <c r="AJ29" s="198"/>
    </row>
    <row r="30" spans="1:44" ht="12.75" customHeight="1" x14ac:dyDescent="0.25">
      <c r="A30" s="75"/>
      <c r="B30" s="77"/>
      <c r="C30" s="83"/>
      <c r="D30" s="77"/>
      <c r="E30" s="75"/>
      <c r="F30" s="77"/>
      <c r="G30" s="77"/>
      <c r="H30" s="275"/>
      <c r="I30" s="83"/>
      <c r="J30" s="77"/>
      <c r="K30" s="275"/>
      <c r="L30" s="83"/>
      <c r="M30" s="83"/>
      <c r="N30" s="75"/>
      <c r="V30" s="103"/>
      <c r="W30" s="89"/>
      <c r="AF30" s="195"/>
      <c r="AG30" s="196"/>
      <c r="AH30" s="197"/>
      <c r="AI30" s="196"/>
      <c r="AJ30" s="198"/>
    </row>
    <row r="31" spans="1:44" ht="12.75" customHeight="1" x14ac:dyDescent="0.25">
      <c r="A31" s="75"/>
      <c r="B31" s="77"/>
      <c r="C31" s="83"/>
      <c r="D31" s="75"/>
      <c r="E31" s="75"/>
      <c r="F31" s="77"/>
      <c r="G31" s="75"/>
      <c r="H31" s="275"/>
      <c r="I31" s="83"/>
      <c r="J31" s="75"/>
      <c r="K31" s="275"/>
      <c r="L31" s="83"/>
      <c r="M31" s="83"/>
      <c r="N31" s="75"/>
      <c r="V31" s="103"/>
      <c r="W31" s="89"/>
      <c r="AF31" s="195"/>
      <c r="AG31" s="196"/>
      <c r="AH31" s="197"/>
      <c r="AI31" s="196"/>
      <c r="AJ31" s="198"/>
    </row>
    <row r="32" spans="1:44" ht="12.75" customHeight="1" x14ac:dyDescent="0.25">
      <c r="A32" s="75"/>
      <c r="B32" s="77"/>
      <c r="C32" s="83"/>
      <c r="D32" s="77"/>
      <c r="E32" s="75"/>
      <c r="F32" s="77"/>
      <c r="G32" s="77"/>
      <c r="H32" s="275"/>
      <c r="I32" s="83"/>
      <c r="J32" s="77"/>
      <c r="K32" s="275"/>
      <c r="L32" s="83"/>
      <c r="M32" s="83"/>
      <c r="N32" s="75"/>
      <c r="V32" s="103"/>
      <c r="W32" s="89"/>
      <c r="AF32" s="195"/>
      <c r="AG32" s="196"/>
      <c r="AH32" s="197"/>
      <c r="AI32" s="196"/>
      <c r="AJ32" s="198"/>
    </row>
    <row r="33" spans="1:36" ht="12.75" customHeight="1" x14ac:dyDescent="0.25">
      <c r="A33" s="75"/>
      <c r="B33" s="77"/>
      <c r="C33" s="83"/>
      <c r="D33" s="75"/>
      <c r="E33" s="75"/>
      <c r="F33" s="77"/>
      <c r="G33" s="75"/>
      <c r="H33" s="275"/>
      <c r="I33" s="83"/>
      <c r="J33" s="75"/>
      <c r="K33" s="275"/>
      <c r="L33" s="83"/>
      <c r="M33" s="83"/>
      <c r="N33" s="75"/>
      <c r="V33" s="103"/>
      <c r="W33" s="89"/>
      <c r="AF33" s="195"/>
      <c r="AG33" s="196"/>
      <c r="AH33" s="197"/>
      <c r="AI33" s="196"/>
      <c r="AJ33" s="198"/>
    </row>
    <row r="34" spans="1:36" ht="12.75" customHeight="1" x14ac:dyDescent="0.25">
      <c r="A34" s="75"/>
      <c r="B34" s="77"/>
      <c r="C34" s="83"/>
      <c r="D34" s="77"/>
      <c r="E34" s="75"/>
      <c r="F34" s="77"/>
      <c r="G34" s="77"/>
      <c r="H34" s="275"/>
      <c r="I34" s="83"/>
      <c r="J34" s="77"/>
      <c r="K34" s="275"/>
      <c r="L34" s="83"/>
      <c r="M34" s="83"/>
      <c r="N34" s="75"/>
      <c r="V34" s="103"/>
      <c r="W34" s="89"/>
      <c r="AF34" s="195"/>
      <c r="AG34" s="196"/>
      <c r="AH34" s="197"/>
      <c r="AI34" s="196"/>
      <c r="AJ34" s="198"/>
    </row>
    <row r="35" spans="1:36" ht="12.75" customHeight="1" x14ac:dyDescent="0.25">
      <c r="A35" s="75"/>
      <c r="B35" s="77"/>
      <c r="C35" s="83"/>
      <c r="D35" s="75"/>
      <c r="E35" s="75"/>
      <c r="F35" s="77"/>
      <c r="G35" s="75"/>
      <c r="H35" s="275"/>
      <c r="I35" s="83"/>
      <c r="J35" s="75"/>
      <c r="K35" s="275"/>
      <c r="L35" s="83"/>
      <c r="M35" s="83"/>
      <c r="N35" s="75"/>
      <c r="V35" s="103"/>
      <c r="W35" s="89"/>
      <c r="AF35" s="195"/>
      <c r="AG35" s="196"/>
      <c r="AH35" s="197"/>
      <c r="AI35" s="196"/>
      <c r="AJ35" s="198"/>
    </row>
    <row r="36" spans="1:36" ht="12.75" customHeight="1" x14ac:dyDescent="0.25">
      <c r="A36" s="75"/>
      <c r="B36" s="77"/>
      <c r="C36" s="83"/>
      <c r="D36" s="77"/>
      <c r="E36" s="75"/>
      <c r="F36" s="77"/>
      <c r="G36" s="77"/>
      <c r="H36" s="275"/>
      <c r="I36" s="83"/>
      <c r="J36" s="77"/>
      <c r="K36" s="275"/>
      <c r="L36" s="83"/>
      <c r="M36" s="83"/>
      <c r="N36" s="75"/>
      <c r="V36" s="103"/>
      <c r="W36" s="89"/>
      <c r="AF36" s="195"/>
      <c r="AG36" s="196"/>
      <c r="AH36" s="197"/>
      <c r="AI36" s="196"/>
      <c r="AJ36" s="198"/>
    </row>
    <row r="37" spans="1:36" ht="12.75" customHeight="1" x14ac:dyDescent="0.25">
      <c r="A37" s="75"/>
      <c r="B37" s="77"/>
      <c r="C37" s="83"/>
      <c r="D37" s="75"/>
      <c r="E37" s="75"/>
      <c r="F37" s="77"/>
      <c r="G37" s="75"/>
      <c r="H37" s="275"/>
      <c r="I37" s="83"/>
      <c r="J37" s="75"/>
      <c r="K37" s="275"/>
      <c r="L37" s="83"/>
      <c r="M37" s="83"/>
      <c r="N37" s="75"/>
      <c r="V37" s="103"/>
      <c r="W37" s="89"/>
      <c r="AF37" s="195"/>
      <c r="AG37" s="196"/>
      <c r="AH37" s="197"/>
      <c r="AI37" s="196"/>
      <c r="AJ37" s="198"/>
    </row>
    <row r="38" spans="1:36" ht="12.75" customHeight="1" x14ac:dyDescent="0.25">
      <c r="A38" s="75"/>
      <c r="B38" s="77"/>
      <c r="C38" s="83"/>
      <c r="D38" s="77"/>
      <c r="E38" s="75"/>
      <c r="F38" s="77"/>
      <c r="G38" s="77"/>
      <c r="H38" s="275"/>
      <c r="I38" s="83"/>
      <c r="J38" s="77"/>
      <c r="K38" s="275"/>
      <c r="L38" s="83"/>
      <c r="M38" s="83"/>
      <c r="N38" s="75"/>
      <c r="V38" s="103"/>
      <c r="W38" s="89"/>
      <c r="AF38" s="195"/>
      <c r="AG38" s="196"/>
      <c r="AH38" s="197"/>
      <c r="AI38" s="196"/>
      <c r="AJ38" s="198"/>
    </row>
    <row r="39" spans="1:36" ht="12.75" customHeight="1" x14ac:dyDescent="0.2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V39" s="103"/>
      <c r="W39" s="89"/>
      <c r="AF39" s="195"/>
      <c r="AG39" s="196"/>
      <c r="AH39" s="197"/>
      <c r="AI39" s="196"/>
      <c r="AJ39" s="198"/>
    </row>
    <row r="40" spans="1:36" ht="12.75" customHeight="1" x14ac:dyDescent="0.2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V40" s="103"/>
      <c r="W40" s="89"/>
      <c r="AF40" s="195"/>
      <c r="AG40" s="196"/>
      <c r="AH40" s="197"/>
      <c r="AI40" s="196"/>
      <c r="AJ40" s="198"/>
    </row>
    <row r="41" spans="1:36" ht="12.75" customHeight="1" x14ac:dyDescent="0.2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V41" s="103"/>
      <c r="W41" s="89"/>
      <c r="AF41" s="195"/>
      <c r="AG41" s="196"/>
      <c r="AH41" s="197"/>
      <c r="AI41" s="196"/>
      <c r="AJ41" s="198"/>
    </row>
    <row r="42" spans="1:36" ht="12.75" customHeight="1" x14ac:dyDescent="0.2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V42" s="103"/>
      <c r="W42" s="89"/>
      <c r="AF42" s="195"/>
      <c r="AG42" s="196"/>
      <c r="AH42" s="197"/>
      <c r="AI42" s="196"/>
      <c r="AJ42" s="198"/>
    </row>
    <row r="43" spans="1:36" ht="12.75" customHeight="1" x14ac:dyDescent="0.2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V43" s="103"/>
      <c r="W43" s="89"/>
      <c r="AF43" s="195"/>
      <c r="AG43" s="196"/>
      <c r="AH43" s="197"/>
      <c r="AI43" s="196"/>
      <c r="AJ43" s="198"/>
    </row>
    <row r="44" spans="1:36" ht="12.75" customHeight="1" x14ac:dyDescent="0.2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V44" s="103"/>
      <c r="W44" s="89"/>
      <c r="AF44" s="195"/>
      <c r="AG44" s="196"/>
      <c r="AH44" s="197"/>
      <c r="AI44" s="196"/>
      <c r="AJ44" s="198"/>
    </row>
    <row r="45" spans="1:36" ht="12.75" customHeight="1" x14ac:dyDescent="0.2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V45" s="103"/>
      <c r="W45" s="89"/>
      <c r="AF45" s="195"/>
      <c r="AG45" s="196"/>
      <c r="AH45" s="197"/>
      <c r="AI45" s="196"/>
      <c r="AJ45" s="198"/>
    </row>
    <row r="46" spans="1:36" ht="12.75" customHeight="1" x14ac:dyDescent="0.2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V46" s="103"/>
      <c r="W46" s="89"/>
      <c r="AF46" s="195"/>
      <c r="AG46" s="196"/>
      <c r="AH46" s="197"/>
      <c r="AI46" s="196"/>
      <c r="AJ46" s="198"/>
    </row>
    <row r="47" spans="1:36" ht="12.75" customHeight="1" x14ac:dyDescent="0.2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AF47" s="195"/>
      <c r="AG47" s="196"/>
      <c r="AH47" s="197"/>
      <c r="AI47" s="196"/>
      <c r="AJ47" s="198"/>
    </row>
    <row r="48" spans="1:36" ht="12.75" customHeight="1" x14ac:dyDescent="0.2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AF48" s="195"/>
      <c r="AG48" s="196"/>
      <c r="AH48" s="197"/>
      <c r="AI48" s="196"/>
      <c r="AJ48" s="198"/>
    </row>
    <row r="49" spans="21:36" ht="12.75" customHeight="1" x14ac:dyDescent="0.2">
      <c r="AF49" s="195"/>
      <c r="AG49" s="196"/>
      <c r="AH49" s="197"/>
      <c r="AI49" s="196"/>
      <c r="AJ49" s="198"/>
    </row>
    <row r="50" spans="21:36" ht="12.75" customHeight="1" x14ac:dyDescent="0.2">
      <c r="AF50" s="195"/>
      <c r="AG50" s="196"/>
      <c r="AH50" s="197"/>
      <c r="AI50" s="196"/>
      <c r="AJ50" s="198"/>
    </row>
    <row r="51" spans="21:36" ht="12.75" customHeight="1" x14ac:dyDescent="0.2">
      <c r="U51" s="139"/>
      <c r="V51" s="103"/>
      <c r="W51" s="89"/>
      <c r="AF51" s="195"/>
      <c r="AG51" s="196"/>
      <c r="AH51" s="197"/>
      <c r="AI51" s="196"/>
      <c r="AJ51" s="198"/>
    </row>
    <row r="52" spans="21:36" ht="12.75" customHeight="1" x14ac:dyDescent="0.2">
      <c r="U52" s="139"/>
      <c r="V52" s="103"/>
      <c r="W52" s="89"/>
      <c r="AF52" s="195"/>
      <c r="AG52" s="196"/>
      <c r="AH52" s="197"/>
      <c r="AI52" s="196"/>
      <c r="AJ52" s="198"/>
    </row>
    <row r="53" spans="21:36" ht="12.75" customHeight="1" x14ac:dyDescent="0.2">
      <c r="U53" s="139"/>
      <c r="V53" s="103"/>
      <c r="W53" s="89"/>
      <c r="AF53" s="195"/>
      <c r="AG53" s="196"/>
      <c r="AH53" s="197"/>
      <c r="AI53" s="196"/>
      <c r="AJ53" s="198"/>
    </row>
    <row r="54" spans="21:36" ht="12.75" customHeight="1" x14ac:dyDescent="0.2">
      <c r="U54" s="139"/>
      <c r="V54" s="103"/>
      <c r="W54" s="89"/>
      <c r="AF54" s="195"/>
      <c r="AG54" s="196"/>
      <c r="AH54" s="197"/>
      <c r="AI54" s="196"/>
      <c r="AJ54" s="198"/>
    </row>
    <row r="55" spans="21:36" ht="12.75" customHeight="1" x14ac:dyDescent="0.2">
      <c r="U55" s="113"/>
      <c r="V55" s="172"/>
      <c r="W55" s="133"/>
      <c r="AF55" s="195"/>
      <c r="AG55" s="196"/>
      <c r="AH55" s="197"/>
      <c r="AI55" s="196"/>
      <c r="AJ55" s="198"/>
    </row>
    <row r="56" spans="21:36" ht="12.75" customHeight="1" x14ac:dyDescent="0.2">
      <c r="U56" s="113"/>
      <c r="V56" s="103"/>
      <c r="W56" s="133"/>
      <c r="AF56" s="195"/>
      <c r="AG56" s="196"/>
      <c r="AH56" s="197"/>
      <c r="AI56" s="196"/>
      <c r="AJ56" s="198"/>
    </row>
    <row r="57" spans="21:36" ht="12.75" customHeight="1" x14ac:dyDescent="0.2">
      <c r="U57" s="113"/>
      <c r="V57" s="103"/>
      <c r="W57" s="133"/>
      <c r="AF57" s="195"/>
      <c r="AG57" s="196"/>
      <c r="AH57" s="197"/>
      <c r="AI57" s="196"/>
      <c r="AJ57" s="198"/>
    </row>
    <row r="58" spans="21:36" x14ac:dyDescent="0.2">
      <c r="U58" s="113"/>
      <c r="V58" s="103"/>
      <c r="W58" s="133"/>
      <c r="AF58" s="195"/>
      <c r="AG58" s="196"/>
      <c r="AH58" s="197"/>
      <c r="AI58" s="196"/>
      <c r="AJ58" s="198"/>
    </row>
    <row r="59" spans="21:36" x14ac:dyDescent="0.2">
      <c r="U59" s="113"/>
      <c r="V59" s="103"/>
      <c r="W59" s="133"/>
      <c r="AF59" s="195"/>
      <c r="AG59" s="196"/>
      <c r="AH59" s="197"/>
      <c r="AI59" s="196"/>
      <c r="AJ59" s="198"/>
    </row>
    <row r="60" spans="21:36" x14ac:dyDescent="0.2">
      <c r="AF60" s="198"/>
      <c r="AG60" s="198"/>
      <c r="AH60" s="198"/>
      <c r="AI60" s="198"/>
      <c r="AJ60" s="198"/>
    </row>
    <row r="61" spans="21:36" x14ac:dyDescent="0.2">
      <c r="AF61" s="198"/>
      <c r="AG61" s="198"/>
      <c r="AH61" s="198"/>
      <c r="AI61" s="198"/>
      <c r="AJ61" s="198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59">
    <cfRule type="expression" dxfId="281" priority="203" stopIfTrue="1">
      <formula>$AH24=""</formula>
    </cfRule>
  </conditionalFormatting>
  <conditionalFormatting sqref="U8:W8">
    <cfRule type="expression" dxfId="280" priority="196" stopIfTrue="1">
      <formula>$AM8=7</formula>
    </cfRule>
    <cfRule type="expression" dxfId="279" priority="197" stopIfTrue="1">
      <formula>$AM8=6</formula>
    </cfRule>
    <cfRule type="expression" dxfId="278" priority="198" stopIfTrue="1">
      <formula>$AM8=3</formula>
    </cfRule>
    <cfRule type="expression" dxfId="277" priority="199" stopIfTrue="1">
      <formula>$AM8=4</formula>
    </cfRule>
    <cfRule type="expression" dxfId="276" priority="200" stopIfTrue="1">
      <formula>$AM8=2</formula>
    </cfRule>
    <cfRule type="expression" dxfId="275" priority="201" stopIfTrue="1">
      <formula>$AM8=5</formula>
    </cfRule>
    <cfRule type="expression" dxfId="274" priority="202" stopIfTrue="1">
      <formula>$AM8=1</formula>
    </cfRule>
  </conditionalFormatting>
  <conditionalFormatting sqref="W8">
    <cfRule type="cellIs" dxfId="273" priority="195" operator="lessThan">
      <formula>$W9</formula>
    </cfRule>
  </conditionalFormatting>
  <conditionalFormatting sqref="X8:Z8">
    <cfRule type="expression" dxfId="272" priority="188" stopIfTrue="1">
      <formula>$AN8=7</formula>
    </cfRule>
    <cfRule type="expression" dxfId="271" priority="189" stopIfTrue="1">
      <formula>$AN8=6</formula>
    </cfRule>
    <cfRule type="expression" dxfId="270" priority="190" stopIfTrue="1">
      <formula>$AN8=3</formula>
    </cfRule>
    <cfRule type="expression" dxfId="269" priority="191" stopIfTrue="1">
      <formula>$AN8=4</formula>
    </cfRule>
    <cfRule type="expression" dxfId="268" priority="192" stopIfTrue="1">
      <formula>$AN8=2</formula>
    </cfRule>
    <cfRule type="expression" dxfId="267" priority="193" stopIfTrue="1">
      <formula>$AN8=5</formula>
    </cfRule>
    <cfRule type="expression" dxfId="266" priority="194" stopIfTrue="1">
      <formula>$AN8=1</formula>
    </cfRule>
  </conditionalFormatting>
  <conditionalFormatting sqref="Z8">
    <cfRule type="cellIs" dxfId="265" priority="187" operator="lessThan">
      <formula>$Z9</formula>
    </cfRule>
  </conditionalFormatting>
  <conditionalFormatting sqref="U9:W9">
    <cfRule type="expression" dxfId="264" priority="180" stopIfTrue="1">
      <formula>$AM9=7</formula>
    </cfRule>
    <cfRule type="expression" dxfId="263" priority="181" stopIfTrue="1">
      <formula>$AM9=6</formula>
    </cfRule>
    <cfRule type="expression" dxfId="262" priority="182" stopIfTrue="1">
      <formula>$AM9=3</formula>
    </cfRule>
    <cfRule type="expression" dxfId="261" priority="183" stopIfTrue="1">
      <formula>$AM9=4</formula>
    </cfRule>
    <cfRule type="expression" dxfId="260" priority="184" stopIfTrue="1">
      <formula>$AM9=2</formula>
    </cfRule>
    <cfRule type="expression" dxfId="259" priority="185" stopIfTrue="1">
      <formula>$AM9=5</formula>
    </cfRule>
    <cfRule type="expression" dxfId="258" priority="186" stopIfTrue="1">
      <formula>$AM9=1</formula>
    </cfRule>
  </conditionalFormatting>
  <conditionalFormatting sqref="W9">
    <cfRule type="cellIs" dxfId="257" priority="179" operator="lessThan">
      <formula>$W8</formula>
    </cfRule>
  </conditionalFormatting>
  <conditionalFormatting sqref="X9:Z9">
    <cfRule type="expression" dxfId="256" priority="172" stopIfTrue="1">
      <formula>$AN9=7</formula>
    </cfRule>
    <cfRule type="expression" dxfId="255" priority="173" stopIfTrue="1">
      <formula>$AN9=6</formula>
    </cfRule>
    <cfRule type="expression" dxfId="254" priority="174" stopIfTrue="1">
      <formula>$AN9=3</formula>
    </cfRule>
    <cfRule type="expression" dxfId="253" priority="175" stopIfTrue="1">
      <formula>$AN9=4</formula>
    </cfRule>
    <cfRule type="expression" dxfId="252" priority="176" stopIfTrue="1">
      <formula>$AN9=2</formula>
    </cfRule>
    <cfRule type="expression" dxfId="251" priority="177" stopIfTrue="1">
      <formula>$AN9=5</formula>
    </cfRule>
    <cfRule type="expression" dxfId="250" priority="178" stopIfTrue="1">
      <formula>$AN9=1</formula>
    </cfRule>
  </conditionalFormatting>
  <conditionalFormatting sqref="Z9">
    <cfRule type="cellIs" dxfId="249" priority="171" operator="lessThan">
      <formula>$Z8</formula>
    </cfRule>
  </conditionalFormatting>
  <conditionalFormatting sqref="AA8:AC8">
    <cfRule type="expression" dxfId="248" priority="163" stopIfTrue="1">
      <formula>AND(OR($AD8=2,$AD9=2),$AD8+$AD9=2)</formula>
    </cfRule>
    <cfRule type="expression" dxfId="247" priority="164" stopIfTrue="1">
      <formula>$AO8=7</formula>
    </cfRule>
    <cfRule type="expression" dxfId="246" priority="165" stopIfTrue="1">
      <formula>$AO8=6</formula>
    </cfRule>
    <cfRule type="expression" dxfId="245" priority="166" stopIfTrue="1">
      <formula>$AO8=3</formula>
    </cfRule>
    <cfRule type="expression" dxfId="244" priority="167" stopIfTrue="1">
      <formula>$AO8=4</formula>
    </cfRule>
    <cfRule type="expression" dxfId="243" priority="168" stopIfTrue="1">
      <formula>$AO8=2</formula>
    </cfRule>
    <cfRule type="expression" dxfId="242" priority="169" stopIfTrue="1">
      <formula>$AO8=5</formula>
    </cfRule>
    <cfRule type="expression" dxfId="241" priority="170" stopIfTrue="1">
      <formula>$AO8=1</formula>
    </cfRule>
  </conditionalFormatting>
  <conditionalFormatting sqref="AC8">
    <cfRule type="cellIs" dxfId="240" priority="162" operator="lessThan">
      <formula>$AC9</formula>
    </cfRule>
  </conditionalFormatting>
  <conditionalFormatting sqref="AA9:AC9">
    <cfRule type="expression" dxfId="239" priority="154" stopIfTrue="1">
      <formula>AND(OR($AD8=2,$AD9=2),$AD8+$AD9=2)</formula>
    </cfRule>
    <cfRule type="expression" dxfId="238" priority="155" stopIfTrue="1">
      <formula>$AO9=7</formula>
    </cfRule>
    <cfRule type="expression" dxfId="237" priority="156" stopIfTrue="1">
      <formula>$AO9=6</formula>
    </cfRule>
    <cfRule type="expression" dxfId="236" priority="157" stopIfTrue="1">
      <formula>$AO9=3</formula>
    </cfRule>
    <cfRule type="expression" dxfId="235" priority="158" stopIfTrue="1">
      <formula>$AO9=4</formula>
    </cfRule>
    <cfRule type="expression" dxfId="234" priority="159" stopIfTrue="1">
      <formula>$AO9=2</formula>
    </cfRule>
    <cfRule type="expression" dxfId="233" priority="160" stopIfTrue="1">
      <formula>$AO9=5</formula>
    </cfRule>
    <cfRule type="expression" dxfId="232" priority="161" stopIfTrue="1">
      <formula>$AO9=1</formula>
    </cfRule>
  </conditionalFormatting>
  <conditionalFormatting sqref="AC9">
    <cfRule type="cellIs" dxfId="231" priority="153" operator="lessThan">
      <formula>$AC8</formula>
    </cfRule>
  </conditionalFormatting>
  <conditionalFormatting sqref="U12:W12">
    <cfRule type="expression" dxfId="230" priority="146" stopIfTrue="1">
      <formula>$AM12=7</formula>
    </cfRule>
    <cfRule type="expression" dxfId="229" priority="147" stopIfTrue="1">
      <formula>$AM12=6</formula>
    </cfRule>
    <cfRule type="expression" dxfId="228" priority="148" stopIfTrue="1">
      <formula>$AM12=3</formula>
    </cfRule>
    <cfRule type="expression" dxfId="227" priority="149" stopIfTrue="1">
      <formula>$AM12=4</formula>
    </cfRule>
    <cfRule type="expression" dxfId="226" priority="150" stopIfTrue="1">
      <formula>$AM12=2</formula>
    </cfRule>
    <cfRule type="expression" dxfId="225" priority="151" stopIfTrue="1">
      <formula>$AM12=5</formula>
    </cfRule>
    <cfRule type="expression" dxfId="224" priority="152" stopIfTrue="1">
      <formula>$AM12=1</formula>
    </cfRule>
  </conditionalFormatting>
  <conditionalFormatting sqref="W12">
    <cfRule type="cellIs" dxfId="223" priority="145" operator="lessThan">
      <formula>$W13</formula>
    </cfRule>
  </conditionalFormatting>
  <conditionalFormatting sqref="X12:Z12">
    <cfRule type="expression" dxfId="222" priority="138" stopIfTrue="1">
      <formula>$AN12=7</formula>
    </cfRule>
    <cfRule type="expression" dxfId="221" priority="139" stopIfTrue="1">
      <formula>$AN12=6</formula>
    </cfRule>
    <cfRule type="expression" dxfId="220" priority="140" stopIfTrue="1">
      <formula>$AN12=3</formula>
    </cfRule>
    <cfRule type="expression" dxfId="219" priority="141" stopIfTrue="1">
      <formula>$AN12=4</formula>
    </cfRule>
    <cfRule type="expression" dxfId="218" priority="142" stopIfTrue="1">
      <formula>$AN12=2</formula>
    </cfRule>
    <cfRule type="expression" dxfId="217" priority="143" stopIfTrue="1">
      <formula>$AN12=5</formula>
    </cfRule>
    <cfRule type="expression" dxfId="216" priority="144" stopIfTrue="1">
      <formula>$AN12=1</formula>
    </cfRule>
  </conditionalFormatting>
  <conditionalFormatting sqref="Z12">
    <cfRule type="cellIs" dxfId="215" priority="137" operator="lessThan">
      <formula>$Z13</formula>
    </cfRule>
  </conditionalFormatting>
  <conditionalFormatting sqref="U13:W13">
    <cfRule type="expression" dxfId="214" priority="130" stopIfTrue="1">
      <formula>$AM13=7</formula>
    </cfRule>
    <cfRule type="expression" dxfId="213" priority="131" stopIfTrue="1">
      <formula>$AM13=6</formula>
    </cfRule>
    <cfRule type="expression" dxfId="212" priority="132" stopIfTrue="1">
      <formula>$AM13=3</formula>
    </cfRule>
    <cfRule type="expression" dxfId="211" priority="133" stopIfTrue="1">
      <formula>$AM13=4</formula>
    </cfRule>
    <cfRule type="expression" dxfId="210" priority="134" stopIfTrue="1">
      <formula>$AM13=2</formula>
    </cfRule>
    <cfRule type="expression" dxfId="209" priority="135" stopIfTrue="1">
      <formula>$AM13=5</formula>
    </cfRule>
    <cfRule type="expression" dxfId="208" priority="136" stopIfTrue="1">
      <formula>$AM13=1</formula>
    </cfRule>
  </conditionalFormatting>
  <conditionalFormatting sqref="W13">
    <cfRule type="cellIs" dxfId="207" priority="129" operator="lessThan">
      <formula>$W12</formula>
    </cfRule>
  </conditionalFormatting>
  <conditionalFormatting sqref="X13:Z13">
    <cfRule type="expression" dxfId="206" priority="122" stopIfTrue="1">
      <formula>$AN13=7</formula>
    </cfRule>
    <cfRule type="expression" dxfId="205" priority="123" stopIfTrue="1">
      <formula>$AN13=6</formula>
    </cfRule>
    <cfRule type="expression" dxfId="204" priority="124" stopIfTrue="1">
      <formula>$AN13=3</formula>
    </cfRule>
    <cfRule type="expression" dxfId="203" priority="125" stopIfTrue="1">
      <formula>$AN13=4</formula>
    </cfRule>
    <cfRule type="expression" dxfId="202" priority="126" stopIfTrue="1">
      <formula>$AN13=2</formula>
    </cfRule>
    <cfRule type="expression" dxfId="201" priority="127" stopIfTrue="1">
      <formula>$AN13=5</formula>
    </cfRule>
    <cfRule type="expression" dxfId="200" priority="128" stopIfTrue="1">
      <formula>$AN13=1</formula>
    </cfRule>
  </conditionalFormatting>
  <conditionalFormatting sqref="Z13">
    <cfRule type="cellIs" dxfId="199" priority="121" operator="lessThan">
      <formula>$Z12</formula>
    </cfRule>
  </conditionalFormatting>
  <conditionalFormatting sqref="AA12:AC12">
    <cfRule type="expression" dxfId="198" priority="113" stopIfTrue="1">
      <formula>AND(OR($AD12=2,$AD13=2),$AD12+$AD13=2)</formula>
    </cfRule>
    <cfRule type="expression" dxfId="197" priority="114" stopIfTrue="1">
      <formula>$AO12=7</formula>
    </cfRule>
    <cfRule type="expression" dxfId="196" priority="115" stopIfTrue="1">
      <formula>$AO12=6</formula>
    </cfRule>
    <cfRule type="expression" dxfId="195" priority="116" stopIfTrue="1">
      <formula>$AO12=3</formula>
    </cfRule>
    <cfRule type="expression" dxfId="194" priority="117" stopIfTrue="1">
      <formula>$AO12=4</formula>
    </cfRule>
    <cfRule type="expression" dxfId="193" priority="118" stopIfTrue="1">
      <formula>$AO12=2</formula>
    </cfRule>
    <cfRule type="expression" dxfId="192" priority="119" stopIfTrue="1">
      <formula>$AO12=5</formula>
    </cfRule>
    <cfRule type="expression" dxfId="191" priority="120" stopIfTrue="1">
      <formula>$AO12=1</formula>
    </cfRule>
  </conditionalFormatting>
  <conditionalFormatting sqref="AC12">
    <cfRule type="cellIs" dxfId="190" priority="112" operator="lessThan">
      <formula>$AC13</formula>
    </cfRule>
  </conditionalFormatting>
  <conditionalFormatting sqref="AA13:AC13">
    <cfRule type="expression" dxfId="189" priority="104" stopIfTrue="1">
      <formula>AND(OR($AD12=2,$AD13=2),$AD12+$AD13=2)</formula>
    </cfRule>
    <cfRule type="expression" dxfId="188" priority="105" stopIfTrue="1">
      <formula>$AO13=7</formula>
    </cfRule>
    <cfRule type="expression" dxfId="187" priority="106" stopIfTrue="1">
      <formula>$AO13=6</formula>
    </cfRule>
    <cfRule type="expression" dxfId="186" priority="107" stopIfTrue="1">
      <formula>$AO13=3</formula>
    </cfRule>
    <cfRule type="expression" dxfId="185" priority="108" stopIfTrue="1">
      <formula>$AO13=4</formula>
    </cfRule>
    <cfRule type="expression" dxfId="184" priority="109" stopIfTrue="1">
      <formula>$AO13=2</formula>
    </cfRule>
    <cfRule type="expression" dxfId="183" priority="110" stopIfTrue="1">
      <formula>$AO13=5</formula>
    </cfRule>
    <cfRule type="expression" dxfId="182" priority="111" stopIfTrue="1">
      <formula>$AO13=1</formula>
    </cfRule>
  </conditionalFormatting>
  <conditionalFormatting sqref="AC13">
    <cfRule type="cellIs" dxfId="181" priority="103" operator="lessThan">
      <formula>$AC12</formula>
    </cfRule>
  </conditionalFormatting>
  <conditionalFormatting sqref="U20:W20">
    <cfRule type="expression" dxfId="180" priority="96" stopIfTrue="1">
      <formula>$AM20=7</formula>
    </cfRule>
    <cfRule type="expression" dxfId="179" priority="97" stopIfTrue="1">
      <formula>$AM20=6</formula>
    </cfRule>
    <cfRule type="expression" dxfId="178" priority="98" stopIfTrue="1">
      <formula>$AM20=3</formula>
    </cfRule>
    <cfRule type="expression" dxfId="177" priority="99" stopIfTrue="1">
      <formula>$AM20=4</formula>
    </cfRule>
    <cfRule type="expression" dxfId="176" priority="100" stopIfTrue="1">
      <formula>$AM20=2</formula>
    </cfRule>
    <cfRule type="expression" dxfId="175" priority="101" stopIfTrue="1">
      <formula>$AM20=5</formula>
    </cfRule>
    <cfRule type="expression" dxfId="174" priority="102" stopIfTrue="1">
      <formula>$AM20=1</formula>
    </cfRule>
  </conditionalFormatting>
  <conditionalFormatting sqref="W20">
    <cfRule type="cellIs" dxfId="173" priority="95" operator="lessThan">
      <formula>$W21</formula>
    </cfRule>
  </conditionalFormatting>
  <conditionalFormatting sqref="X20:Z20">
    <cfRule type="expression" dxfId="172" priority="88" stopIfTrue="1">
      <formula>$AN20=7</formula>
    </cfRule>
    <cfRule type="expression" dxfId="171" priority="89" stopIfTrue="1">
      <formula>$AN20=6</formula>
    </cfRule>
    <cfRule type="expression" dxfId="170" priority="90" stopIfTrue="1">
      <formula>$AN20=3</formula>
    </cfRule>
    <cfRule type="expression" dxfId="169" priority="91" stopIfTrue="1">
      <formula>$AN20=4</formula>
    </cfRule>
    <cfRule type="expression" dxfId="168" priority="92" stopIfTrue="1">
      <formula>$AN20=2</formula>
    </cfRule>
    <cfRule type="expression" dxfId="167" priority="93" stopIfTrue="1">
      <formula>$AN20=5</formula>
    </cfRule>
    <cfRule type="expression" dxfId="166" priority="94" stopIfTrue="1">
      <formula>$AN20=1</formula>
    </cfRule>
  </conditionalFormatting>
  <conditionalFormatting sqref="Z20">
    <cfRule type="cellIs" dxfId="165" priority="87" operator="lessThan">
      <formula>$Z21</formula>
    </cfRule>
  </conditionalFormatting>
  <conditionalFormatting sqref="U21:W21">
    <cfRule type="expression" dxfId="164" priority="80" stopIfTrue="1">
      <formula>$AM21=7</formula>
    </cfRule>
    <cfRule type="expression" dxfId="163" priority="81" stopIfTrue="1">
      <formula>$AM21=6</formula>
    </cfRule>
    <cfRule type="expression" dxfId="162" priority="82" stopIfTrue="1">
      <formula>$AM21=3</formula>
    </cfRule>
    <cfRule type="expression" dxfId="161" priority="83" stopIfTrue="1">
      <formula>$AM21=4</formula>
    </cfRule>
    <cfRule type="expression" dxfId="160" priority="84" stopIfTrue="1">
      <formula>$AM21=2</formula>
    </cfRule>
    <cfRule type="expression" dxfId="159" priority="85" stopIfTrue="1">
      <formula>$AM21=5</formula>
    </cfRule>
    <cfRule type="expression" dxfId="158" priority="86" stopIfTrue="1">
      <formula>$AM21=1</formula>
    </cfRule>
  </conditionalFormatting>
  <conditionalFormatting sqref="W21">
    <cfRule type="cellIs" dxfId="157" priority="79" operator="lessThan">
      <formula>$W20</formula>
    </cfRule>
  </conditionalFormatting>
  <conditionalFormatting sqref="X21:Z21">
    <cfRule type="expression" dxfId="156" priority="72" stopIfTrue="1">
      <formula>$AN21=7</formula>
    </cfRule>
    <cfRule type="expression" dxfId="155" priority="73" stopIfTrue="1">
      <formula>$AN21=6</formula>
    </cfRule>
    <cfRule type="expression" dxfId="154" priority="74" stopIfTrue="1">
      <formula>$AN21=3</formula>
    </cfRule>
    <cfRule type="expression" dxfId="153" priority="75" stopIfTrue="1">
      <formula>$AN21=4</formula>
    </cfRule>
    <cfRule type="expression" dxfId="152" priority="76" stopIfTrue="1">
      <formula>$AN21=2</formula>
    </cfRule>
    <cfRule type="expression" dxfId="151" priority="77" stopIfTrue="1">
      <formula>$AN21=5</formula>
    </cfRule>
    <cfRule type="expression" dxfId="150" priority="78" stopIfTrue="1">
      <formula>$AN21=1</formula>
    </cfRule>
  </conditionalFormatting>
  <conditionalFormatting sqref="Z21">
    <cfRule type="cellIs" dxfId="149" priority="71" operator="lessThan">
      <formula>$Z20</formula>
    </cfRule>
  </conditionalFormatting>
  <conditionalFormatting sqref="AA20:AC20">
    <cfRule type="expression" dxfId="148" priority="63" stopIfTrue="1">
      <formula>AND(OR($AD20=2,$AD21=2),$AD20+$AD21=2)</formula>
    </cfRule>
    <cfRule type="expression" dxfId="147" priority="64" stopIfTrue="1">
      <formula>$AO20=7</formula>
    </cfRule>
    <cfRule type="expression" dxfId="146" priority="65" stopIfTrue="1">
      <formula>$AO20=6</formula>
    </cfRule>
    <cfRule type="expression" dxfId="145" priority="66" stopIfTrue="1">
      <formula>$AO20=3</formula>
    </cfRule>
    <cfRule type="expression" dxfId="144" priority="67" stopIfTrue="1">
      <formula>$AO20=4</formula>
    </cfRule>
    <cfRule type="expression" dxfId="143" priority="68" stopIfTrue="1">
      <formula>$AO20=2</formula>
    </cfRule>
    <cfRule type="expression" dxfId="142" priority="69" stopIfTrue="1">
      <formula>$AO20=5</formula>
    </cfRule>
    <cfRule type="expression" dxfId="141" priority="70" stopIfTrue="1">
      <formula>$AO20=1</formula>
    </cfRule>
  </conditionalFormatting>
  <conditionalFormatting sqref="AC20">
    <cfRule type="cellIs" dxfId="140" priority="62" operator="lessThan">
      <formula>$AC21</formula>
    </cfRule>
  </conditionalFormatting>
  <conditionalFormatting sqref="AA21:AC21">
    <cfRule type="expression" dxfId="139" priority="54" stopIfTrue="1">
      <formula>AND(OR($AD20=2,$AD21=2),$AD20+$AD21=2)</formula>
    </cfRule>
    <cfRule type="expression" dxfId="138" priority="55" stopIfTrue="1">
      <formula>$AO21=7</formula>
    </cfRule>
    <cfRule type="expression" dxfId="137" priority="56" stopIfTrue="1">
      <formula>$AO21=6</formula>
    </cfRule>
    <cfRule type="expression" dxfId="136" priority="57" stopIfTrue="1">
      <formula>$AO21=3</formula>
    </cfRule>
    <cfRule type="expression" dxfId="135" priority="58" stopIfTrue="1">
      <formula>$AO21=4</formula>
    </cfRule>
    <cfRule type="expression" dxfId="134" priority="59" stopIfTrue="1">
      <formula>$AO21=2</formula>
    </cfRule>
    <cfRule type="expression" dxfId="133" priority="60" stopIfTrue="1">
      <formula>$AO21=5</formula>
    </cfRule>
    <cfRule type="expression" dxfId="132" priority="61" stopIfTrue="1">
      <formula>$AO21=1</formula>
    </cfRule>
  </conditionalFormatting>
  <conditionalFormatting sqref="AC21">
    <cfRule type="cellIs" dxfId="131" priority="53" operator="lessThan">
      <formula>$AC20</formula>
    </cfRule>
  </conditionalFormatting>
  <conditionalFormatting sqref="U25:W25">
    <cfRule type="expression" dxfId="130" priority="46" stopIfTrue="1">
      <formula>$AM25=7</formula>
    </cfRule>
    <cfRule type="expression" dxfId="129" priority="47" stopIfTrue="1">
      <formula>$AM25=6</formula>
    </cfRule>
    <cfRule type="expression" dxfId="128" priority="48" stopIfTrue="1">
      <formula>$AM25=3</formula>
    </cfRule>
    <cfRule type="expression" dxfId="127" priority="49" stopIfTrue="1">
      <formula>$AM25=4</formula>
    </cfRule>
    <cfRule type="expression" dxfId="126" priority="50" stopIfTrue="1">
      <formula>$AM25=2</formula>
    </cfRule>
    <cfRule type="expression" dxfId="125" priority="51" stopIfTrue="1">
      <formula>$AM25=5</formula>
    </cfRule>
    <cfRule type="expression" dxfId="124" priority="52" stopIfTrue="1">
      <formula>$AM25=1</formula>
    </cfRule>
  </conditionalFormatting>
  <conditionalFormatting sqref="W25">
    <cfRule type="cellIs" dxfId="123" priority="45" operator="lessThan">
      <formula>$W26</formula>
    </cfRule>
  </conditionalFormatting>
  <conditionalFormatting sqref="X25:Z25">
    <cfRule type="expression" dxfId="122" priority="38" stopIfTrue="1">
      <formula>$AN25=7</formula>
    </cfRule>
    <cfRule type="expression" dxfId="121" priority="39" stopIfTrue="1">
      <formula>$AN25=6</formula>
    </cfRule>
    <cfRule type="expression" dxfId="120" priority="40" stopIfTrue="1">
      <formula>$AN25=3</formula>
    </cfRule>
    <cfRule type="expression" dxfId="119" priority="41" stopIfTrue="1">
      <formula>$AN25=4</formula>
    </cfRule>
    <cfRule type="expression" dxfId="118" priority="42" stopIfTrue="1">
      <formula>$AN25=2</formula>
    </cfRule>
    <cfRule type="expression" dxfId="117" priority="43" stopIfTrue="1">
      <formula>$AN25=5</formula>
    </cfRule>
    <cfRule type="expression" dxfId="116" priority="44" stopIfTrue="1">
      <formula>$AN25=1</formula>
    </cfRule>
  </conditionalFormatting>
  <conditionalFormatting sqref="Z25">
    <cfRule type="cellIs" dxfId="115" priority="37" operator="lessThan">
      <formula>$Z26</formula>
    </cfRule>
  </conditionalFormatting>
  <conditionalFormatting sqref="U26:W26">
    <cfRule type="expression" dxfId="114" priority="30" stopIfTrue="1">
      <formula>$AM26=7</formula>
    </cfRule>
    <cfRule type="expression" dxfId="113" priority="31" stopIfTrue="1">
      <formula>$AM26=6</formula>
    </cfRule>
    <cfRule type="expression" dxfId="112" priority="32" stopIfTrue="1">
      <formula>$AM26=3</formula>
    </cfRule>
    <cfRule type="expression" dxfId="111" priority="33" stopIfTrue="1">
      <formula>$AM26=4</formula>
    </cfRule>
    <cfRule type="expression" dxfId="110" priority="34" stopIfTrue="1">
      <formula>$AM26=2</formula>
    </cfRule>
    <cfRule type="expression" dxfId="109" priority="35" stopIfTrue="1">
      <formula>$AM26=5</formula>
    </cfRule>
    <cfRule type="expression" dxfId="108" priority="36" stopIfTrue="1">
      <formula>$AM26=1</formula>
    </cfRule>
  </conditionalFormatting>
  <conditionalFormatting sqref="W26">
    <cfRule type="cellIs" dxfId="107" priority="29" operator="lessThan">
      <formula>$W25</formula>
    </cfRule>
  </conditionalFormatting>
  <conditionalFormatting sqref="X26:Z26">
    <cfRule type="expression" dxfId="106" priority="22" stopIfTrue="1">
      <formula>$AN26=7</formula>
    </cfRule>
    <cfRule type="expression" dxfId="105" priority="23" stopIfTrue="1">
      <formula>$AN26=6</formula>
    </cfRule>
    <cfRule type="expression" dxfId="104" priority="24" stopIfTrue="1">
      <formula>$AN26=3</formula>
    </cfRule>
    <cfRule type="expression" dxfId="103" priority="25" stopIfTrue="1">
      <formula>$AN26=4</formula>
    </cfRule>
    <cfRule type="expression" dxfId="102" priority="26" stopIfTrue="1">
      <formula>$AN26=2</formula>
    </cfRule>
    <cfRule type="expression" dxfId="101" priority="27" stopIfTrue="1">
      <formula>$AN26=5</formula>
    </cfRule>
    <cfRule type="expression" dxfId="100" priority="28" stopIfTrue="1">
      <formula>$AN26=1</formula>
    </cfRule>
  </conditionalFormatting>
  <conditionalFormatting sqref="Z26">
    <cfRule type="cellIs" dxfId="99" priority="21" operator="lessThan">
      <formula>$Z25</formula>
    </cfRule>
  </conditionalFormatting>
  <conditionalFormatting sqref="AA25:AC25">
    <cfRule type="expression" dxfId="98" priority="13" stopIfTrue="1">
      <formula>AND(OR($AD25=2,$AD26=2),$AD25+$AD26=2)</formula>
    </cfRule>
    <cfRule type="expression" dxfId="97" priority="14" stopIfTrue="1">
      <formula>$AO25=7</formula>
    </cfRule>
    <cfRule type="expression" dxfId="96" priority="15" stopIfTrue="1">
      <formula>$AO25=6</formula>
    </cfRule>
    <cfRule type="expression" dxfId="95" priority="16" stopIfTrue="1">
      <formula>$AO25=3</formula>
    </cfRule>
    <cfRule type="expression" dxfId="94" priority="17" stopIfTrue="1">
      <formula>$AO25=4</formula>
    </cfRule>
    <cfRule type="expression" dxfId="93" priority="18" stopIfTrue="1">
      <formula>$AO25=2</formula>
    </cfRule>
    <cfRule type="expression" dxfId="92" priority="19" stopIfTrue="1">
      <formula>$AO25=5</formula>
    </cfRule>
    <cfRule type="expression" dxfId="91" priority="20" stopIfTrue="1">
      <formula>$AO25=1</formula>
    </cfRule>
  </conditionalFormatting>
  <conditionalFormatting sqref="AC25">
    <cfRule type="cellIs" dxfId="90" priority="12" operator="lessThan">
      <formula>$AC26</formula>
    </cfRule>
  </conditionalFormatting>
  <conditionalFormatting sqref="AA26:AC26">
    <cfRule type="expression" dxfId="89" priority="4" stopIfTrue="1">
      <formula>AND(OR($AD25=2,$AD26=2),$AD25+$AD26=2)</formula>
    </cfRule>
    <cfRule type="expression" dxfId="88" priority="5" stopIfTrue="1">
      <formula>$AO26=7</formula>
    </cfRule>
    <cfRule type="expression" dxfId="87" priority="6" stopIfTrue="1">
      <formula>$AO26=6</formula>
    </cfRule>
    <cfRule type="expression" dxfId="86" priority="7" stopIfTrue="1">
      <formula>$AO26=3</formula>
    </cfRule>
    <cfRule type="expression" dxfId="85" priority="8" stopIfTrue="1">
      <formula>$AO26=4</formula>
    </cfRule>
    <cfRule type="expression" dxfId="84" priority="9" stopIfTrue="1">
      <formula>$AO26=2</formula>
    </cfRule>
    <cfRule type="expression" dxfId="83" priority="10" stopIfTrue="1">
      <formula>$AO26=5</formula>
    </cfRule>
    <cfRule type="expression" dxfId="82" priority="11" stopIfTrue="1">
      <formula>$AO26=1</formula>
    </cfRule>
  </conditionalFormatting>
  <conditionalFormatting sqref="AC26">
    <cfRule type="cellIs" dxfId="81" priority="3" operator="lessThan">
      <formula>$AC25</formula>
    </cfRule>
  </conditionalFormatting>
  <conditionalFormatting sqref="N7:N15">
    <cfRule type="expression" dxfId="80" priority="1" stopIfTrue="1">
      <formula>ROW()/2-INT(ROW()/2)=0</formula>
    </cfRule>
  </conditionalFormatting>
  <conditionalFormatting sqref="B7:M15">
    <cfRule type="expression" dxfId="79" priority="2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D21" sqref="D21"/>
    </sheetView>
  </sheetViews>
  <sheetFormatPr defaultRowHeight="15" x14ac:dyDescent="0.25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7" max="7" width="7.28515625" customWidth="1"/>
    <col min="8" max="8" width="5" customWidth="1"/>
    <col min="9" max="9" width="0" hidden="1" customWidth="1"/>
    <col min="10" max="10" width="25.5703125" customWidth="1"/>
    <col min="11" max="11" width="15.42578125" customWidth="1"/>
    <col min="12" max="12" width="5.85546875" customWidth="1"/>
    <col min="13" max="13" width="7.140625" customWidth="1"/>
    <col min="14" max="14" width="8" customWidth="1"/>
    <col min="15" max="15" width="0" hidden="1" customWidth="1"/>
    <col min="16" max="16" width="25.5703125" customWidth="1"/>
    <col min="17" max="17" width="15.42578125" bestFit="1" customWidth="1"/>
    <col min="18" max="18" width="5.85546875" customWidth="1"/>
    <col min="19" max="19" width="7.140625" customWidth="1"/>
    <col min="20" max="20" width="6.140625" customWidth="1"/>
    <col min="21" max="21" width="13.42578125" bestFit="1" customWidth="1"/>
    <col min="22" max="22" width="25.5703125" bestFit="1" customWidth="1"/>
    <col min="23" max="23" width="15.42578125" bestFit="1" customWidth="1"/>
  </cols>
  <sheetData>
    <row r="1" spans="1:23" x14ac:dyDescent="0.25">
      <c r="A1" s="313">
        <v>41839</v>
      </c>
      <c r="B1" s="326"/>
      <c r="C1" s="315" t="s">
        <v>0</v>
      </c>
      <c r="D1" s="315"/>
      <c r="E1" s="315"/>
      <c r="F1" s="316"/>
      <c r="G1" s="57"/>
      <c r="H1" s="220" t="s">
        <v>115</v>
      </c>
      <c r="I1" s="220"/>
      <c r="J1" s="220"/>
      <c r="K1" s="220"/>
      <c r="L1" s="221"/>
      <c r="R1" s="57"/>
      <c r="V1" s="222"/>
      <c r="W1" s="57"/>
    </row>
    <row r="2" spans="1:23" x14ac:dyDescent="0.25">
      <c r="A2" s="314"/>
      <c r="B2" s="327"/>
      <c r="C2" s="317"/>
      <c r="D2" s="317"/>
      <c r="E2" s="317"/>
      <c r="F2" s="318"/>
      <c r="G2" s="17"/>
      <c r="H2" s="223"/>
      <c r="I2" s="223"/>
      <c r="J2" s="224"/>
      <c r="K2" s="224"/>
      <c r="L2" s="225"/>
      <c r="M2" s="224"/>
      <c r="N2" s="224"/>
      <c r="O2" s="224"/>
      <c r="P2" s="224"/>
      <c r="Q2" s="224"/>
      <c r="R2" s="225"/>
      <c r="S2" s="226"/>
      <c r="T2" s="226"/>
      <c r="U2" s="226"/>
      <c r="V2" s="227"/>
      <c r="W2" s="228"/>
    </row>
    <row r="3" spans="1:23" ht="16.5" thickBot="1" x14ac:dyDescent="0.3">
      <c r="A3" s="322" t="s">
        <v>56</v>
      </c>
      <c r="B3" s="332"/>
      <c r="C3" s="332"/>
      <c r="D3" s="333"/>
      <c r="E3" s="6" t="s">
        <v>4</v>
      </c>
      <c r="F3" s="7" t="s">
        <v>107</v>
      </c>
      <c r="H3" s="229" t="s">
        <v>78</v>
      </c>
      <c r="I3" s="229"/>
      <c r="J3" s="229"/>
      <c r="K3" s="229"/>
      <c r="L3" s="229"/>
      <c r="N3" s="229" t="s">
        <v>81</v>
      </c>
      <c r="O3" s="229"/>
      <c r="P3" s="229"/>
      <c r="Q3" s="229"/>
      <c r="R3" s="230"/>
      <c r="T3" s="231" t="s">
        <v>116</v>
      </c>
      <c r="U3" s="232"/>
      <c r="V3" s="232"/>
      <c r="W3" s="233"/>
    </row>
    <row r="4" spans="1:23" ht="12.75" customHeight="1" thickBot="1" x14ac:dyDescent="0.3">
      <c r="A4" s="60"/>
      <c r="B4" s="61"/>
      <c r="C4" s="9" t="s">
        <v>7</v>
      </c>
      <c r="D4" s="62"/>
      <c r="E4" s="10" t="s">
        <v>8</v>
      </c>
      <c r="F4" s="11">
        <v>100</v>
      </c>
      <c r="H4" s="234" t="s">
        <v>82</v>
      </c>
      <c r="I4" s="234"/>
      <c r="J4" s="222"/>
      <c r="K4" s="57"/>
      <c r="L4" s="200"/>
      <c r="N4" s="235" t="s">
        <v>100</v>
      </c>
      <c r="O4" s="235"/>
      <c r="P4" s="222"/>
      <c r="Q4" s="57"/>
      <c r="R4" s="236"/>
      <c r="T4" s="237" t="s">
        <v>99</v>
      </c>
      <c r="U4" s="238" t="s">
        <v>11</v>
      </c>
      <c r="V4" s="239" t="s">
        <v>12</v>
      </c>
      <c r="W4" s="240" t="s">
        <v>13</v>
      </c>
    </row>
    <row r="5" spans="1:23" ht="12.75" customHeight="1" thickBot="1" x14ac:dyDescent="0.3">
      <c r="B5" s="204"/>
      <c r="C5" s="205" t="s">
        <v>108</v>
      </c>
      <c r="D5" s="57"/>
      <c r="H5" s="241">
        <v>1</v>
      </c>
      <c r="I5" s="242">
        <v>11511102202</v>
      </c>
      <c r="J5" s="242" t="s">
        <v>71</v>
      </c>
      <c r="K5" s="243" t="s">
        <v>28</v>
      </c>
      <c r="L5" s="244">
        <v>2</v>
      </c>
      <c r="N5" s="245" t="s">
        <v>91</v>
      </c>
      <c r="O5" s="246">
        <v>21511101895</v>
      </c>
      <c r="P5" s="246" t="s">
        <v>104</v>
      </c>
      <c r="Q5" s="247" t="s">
        <v>28</v>
      </c>
      <c r="R5" s="248">
        <v>3</v>
      </c>
      <c r="T5" s="249">
        <v>1</v>
      </c>
      <c r="U5" s="250">
        <v>11511101815</v>
      </c>
      <c r="V5" s="250" t="s">
        <v>109</v>
      </c>
      <c r="W5" s="251" t="s">
        <v>28</v>
      </c>
    </row>
    <row r="6" spans="1:23" ht="12.75" customHeight="1" thickBot="1" x14ac:dyDescent="0.3">
      <c r="A6" s="206" t="s">
        <v>60</v>
      </c>
      <c r="B6" s="207" t="s">
        <v>11</v>
      </c>
      <c r="C6" s="208" t="s">
        <v>12</v>
      </c>
      <c r="D6" s="209" t="s">
        <v>13</v>
      </c>
      <c r="E6" s="210" t="s">
        <v>61</v>
      </c>
      <c r="H6" s="252">
        <v>4</v>
      </c>
      <c r="I6" s="250">
        <v>21511101895</v>
      </c>
      <c r="J6" s="250" t="s">
        <v>104</v>
      </c>
      <c r="K6" s="253" t="s">
        <v>28</v>
      </c>
      <c r="L6" s="254">
        <v>1</v>
      </c>
      <c r="N6" s="255" t="s">
        <v>93</v>
      </c>
      <c r="O6" s="250">
        <v>11511101815</v>
      </c>
      <c r="P6" s="250" t="s">
        <v>109</v>
      </c>
      <c r="Q6" s="253" t="s">
        <v>28</v>
      </c>
      <c r="R6" s="256">
        <v>1</v>
      </c>
      <c r="T6" s="249">
        <v>2</v>
      </c>
      <c r="U6" s="250">
        <v>11511102202</v>
      </c>
      <c r="V6" s="250" t="s">
        <v>71</v>
      </c>
      <c r="W6" s="251" t="s">
        <v>28</v>
      </c>
    </row>
    <row r="7" spans="1:23" ht="12.75" customHeight="1" x14ac:dyDescent="0.25">
      <c r="A7" s="199">
        <v>1</v>
      </c>
      <c r="B7" s="211">
        <v>11511102202</v>
      </c>
      <c r="C7" s="212" t="s">
        <v>71</v>
      </c>
      <c r="D7" s="212" t="s">
        <v>28</v>
      </c>
      <c r="E7" s="213">
        <v>2</v>
      </c>
      <c r="H7" s="252">
        <v>5</v>
      </c>
      <c r="I7" s="250">
        <v>11511405013</v>
      </c>
      <c r="J7" s="250" t="s">
        <v>75</v>
      </c>
      <c r="K7" s="253" t="s">
        <v>76</v>
      </c>
      <c r="L7" s="254">
        <v>4</v>
      </c>
      <c r="N7" s="255" t="s">
        <v>95</v>
      </c>
      <c r="O7" s="250">
        <v>11511102202</v>
      </c>
      <c r="P7" s="250" t="s">
        <v>71</v>
      </c>
      <c r="Q7" s="253" t="s">
        <v>28</v>
      </c>
      <c r="R7" s="256">
        <v>2</v>
      </c>
      <c r="T7" s="249">
        <v>3</v>
      </c>
      <c r="U7" s="250">
        <v>21511101895</v>
      </c>
      <c r="V7" s="250" t="s">
        <v>104</v>
      </c>
      <c r="W7" s="251" t="s">
        <v>28</v>
      </c>
    </row>
    <row r="8" spans="1:23" ht="12.75" customHeight="1" x14ac:dyDescent="0.25">
      <c r="A8" s="199">
        <v>2</v>
      </c>
      <c r="B8" s="211">
        <v>11511101815</v>
      </c>
      <c r="C8" s="212" t="s">
        <v>109</v>
      </c>
      <c r="D8" s="212" t="s">
        <v>28</v>
      </c>
      <c r="E8" s="213">
        <v>3</v>
      </c>
      <c r="H8" s="252">
        <v>8</v>
      </c>
      <c r="I8" s="250" t="s">
        <v>112</v>
      </c>
      <c r="J8" s="250" t="s">
        <v>113</v>
      </c>
      <c r="K8" s="253" t="s">
        <v>45</v>
      </c>
      <c r="L8" s="254">
        <v>5</v>
      </c>
      <c r="N8" s="257" t="s">
        <v>96</v>
      </c>
      <c r="O8" s="258" t="s">
        <v>73</v>
      </c>
      <c r="P8" s="258" t="s">
        <v>74</v>
      </c>
      <c r="Q8" s="259" t="s">
        <v>45</v>
      </c>
      <c r="R8" s="260">
        <v>4</v>
      </c>
      <c r="T8" s="249">
        <v>4</v>
      </c>
      <c r="U8" s="250" t="s">
        <v>73</v>
      </c>
      <c r="V8" s="250" t="s">
        <v>74</v>
      </c>
      <c r="W8" s="251" t="s">
        <v>45</v>
      </c>
    </row>
    <row r="9" spans="1:23" ht="12.75" customHeight="1" x14ac:dyDescent="0.25">
      <c r="A9" s="199">
        <v>3</v>
      </c>
      <c r="B9" s="211">
        <v>11511000725</v>
      </c>
      <c r="C9" s="212" t="s">
        <v>51</v>
      </c>
      <c r="D9" s="212" t="s">
        <v>28</v>
      </c>
      <c r="E9" s="213">
        <v>4</v>
      </c>
      <c r="H9" s="261">
        <v>9</v>
      </c>
      <c r="I9" s="262">
        <v>21511405025</v>
      </c>
      <c r="J9" s="262" t="s">
        <v>114</v>
      </c>
      <c r="K9" s="263" t="s">
        <v>28</v>
      </c>
      <c r="L9" s="264">
        <v>3</v>
      </c>
      <c r="N9" s="83"/>
      <c r="O9" s="265"/>
      <c r="P9" s="265"/>
      <c r="Q9" s="75"/>
      <c r="R9" s="75"/>
      <c r="T9" s="249">
        <v>5</v>
      </c>
      <c r="U9" s="250">
        <v>11511000725</v>
      </c>
      <c r="V9" s="250" t="s">
        <v>51</v>
      </c>
      <c r="W9" s="251" t="s">
        <v>28</v>
      </c>
    </row>
    <row r="10" spans="1:23" ht="12.75" customHeight="1" x14ac:dyDescent="0.25">
      <c r="A10" s="199">
        <v>4</v>
      </c>
      <c r="B10" s="211">
        <v>21511101895</v>
      </c>
      <c r="C10" s="212" t="s">
        <v>104</v>
      </c>
      <c r="D10" s="212" t="s">
        <v>28</v>
      </c>
      <c r="E10" s="213">
        <v>1</v>
      </c>
      <c r="H10" s="222"/>
      <c r="L10" s="57"/>
      <c r="R10" s="57"/>
      <c r="T10" s="249">
        <v>6</v>
      </c>
      <c r="U10" s="250">
        <v>11511405013</v>
      </c>
      <c r="V10" s="250" t="s">
        <v>75</v>
      </c>
      <c r="W10" s="251" t="s">
        <v>76</v>
      </c>
    </row>
    <row r="11" spans="1:23" ht="12.75" customHeight="1" x14ac:dyDescent="0.25">
      <c r="A11" s="199">
        <v>5</v>
      </c>
      <c r="B11" s="211">
        <v>11511405013</v>
      </c>
      <c r="C11" s="212" t="s">
        <v>75</v>
      </c>
      <c r="D11" s="212" t="s">
        <v>76</v>
      </c>
      <c r="E11" s="213">
        <v>15</v>
      </c>
      <c r="H11" s="234" t="s">
        <v>92</v>
      </c>
      <c r="I11" s="222"/>
      <c r="J11" s="222"/>
      <c r="K11" s="57"/>
      <c r="L11" s="236"/>
      <c r="N11" s="234" t="s">
        <v>97</v>
      </c>
      <c r="O11" s="222"/>
      <c r="P11" s="222"/>
      <c r="Q11" s="57"/>
      <c r="R11" s="236"/>
      <c r="T11" s="249">
        <v>7</v>
      </c>
      <c r="U11" s="250" t="s">
        <v>110</v>
      </c>
      <c r="V11" s="250" t="s">
        <v>111</v>
      </c>
      <c r="W11" s="251" t="s">
        <v>28</v>
      </c>
    </row>
    <row r="12" spans="1:23" ht="12.75" customHeight="1" x14ac:dyDescent="0.25">
      <c r="A12" s="199">
        <v>6</v>
      </c>
      <c r="B12" s="211" t="s">
        <v>73</v>
      </c>
      <c r="C12" s="212" t="s">
        <v>74</v>
      </c>
      <c r="D12" s="214" t="s">
        <v>45</v>
      </c>
      <c r="E12" s="213">
        <v>2000</v>
      </c>
      <c r="H12" s="241">
        <v>2</v>
      </c>
      <c r="I12" s="242">
        <v>11511101815</v>
      </c>
      <c r="J12" s="242" t="s">
        <v>109</v>
      </c>
      <c r="K12" s="243" t="s">
        <v>28</v>
      </c>
      <c r="L12" s="244">
        <v>1</v>
      </c>
      <c r="N12" s="245" t="s">
        <v>117</v>
      </c>
      <c r="O12" s="246">
        <v>21511405025</v>
      </c>
      <c r="P12" s="246" t="s">
        <v>114</v>
      </c>
      <c r="Q12" s="247" t="s">
        <v>28</v>
      </c>
      <c r="R12" s="248">
        <v>4</v>
      </c>
      <c r="T12" s="249">
        <v>8</v>
      </c>
      <c r="U12" s="250">
        <v>21511405025</v>
      </c>
      <c r="V12" s="250" t="s">
        <v>114</v>
      </c>
      <c r="W12" s="251" t="s">
        <v>28</v>
      </c>
    </row>
    <row r="13" spans="1:23" ht="12.75" customHeight="1" x14ac:dyDescent="0.25">
      <c r="A13" s="199">
        <v>7</v>
      </c>
      <c r="B13" s="211" t="s">
        <v>110</v>
      </c>
      <c r="C13" s="212" t="s">
        <v>111</v>
      </c>
      <c r="D13" s="214" t="s">
        <v>28</v>
      </c>
      <c r="E13" s="213">
        <v>2000</v>
      </c>
      <c r="H13" s="252">
        <v>3</v>
      </c>
      <c r="I13" s="250">
        <v>11511000725</v>
      </c>
      <c r="J13" s="250" t="s">
        <v>51</v>
      </c>
      <c r="K13" s="253" t="s">
        <v>28</v>
      </c>
      <c r="L13" s="254">
        <v>3</v>
      </c>
      <c r="N13" s="255" t="s">
        <v>118</v>
      </c>
      <c r="O13" s="250">
        <v>11511000725</v>
      </c>
      <c r="P13" s="250" t="s">
        <v>51</v>
      </c>
      <c r="Q13" s="253" t="s">
        <v>28</v>
      </c>
      <c r="R13" s="256">
        <v>1</v>
      </c>
      <c r="T13" s="249">
        <v>9</v>
      </c>
      <c r="U13" s="250" t="s">
        <v>112</v>
      </c>
      <c r="V13" s="250" t="s">
        <v>113</v>
      </c>
      <c r="W13" s="251" t="s">
        <v>45</v>
      </c>
    </row>
    <row r="14" spans="1:23" ht="12.75" customHeight="1" x14ac:dyDescent="0.25">
      <c r="A14" s="199">
        <v>8</v>
      </c>
      <c r="B14" s="211" t="s">
        <v>112</v>
      </c>
      <c r="C14" s="212" t="s">
        <v>113</v>
      </c>
      <c r="D14" s="214" t="s">
        <v>45</v>
      </c>
      <c r="E14" s="213">
        <v>2000</v>
      </c>
      <c r="H14" s="252">
        <v>6</v>
      </c>
      <c r="I14" s="250" t="s">
        <v>73</v>
      </c>
      <c r="J14" s="250" t="s">
        <v>74</v>
      </c>
      <c r="K14" s="253" t="s">
        <v>45</v>
      </c>
      <c r="L14" s="254">
        <v>2</v>
      </c>
      <c r="N14" s="255" t="s">
        <v>119</v>
      </c>
      <c r="O14" s="250">
        <v>11511405013</v>
      </c>
      <c r="P14" s="250" t="s">
        <v>75</v>
      </c>
      <c r="Q14" s="253" t="s">
        <v>76</v>
      </c>
      <c r="R14" s="256">
        <v>2</v>
      </c>
      <c r="T14" s="266">
        <v>10</v>
      </c>
      <c r="U14" s="262" t="s">
        <v>29</v>
      </c>
      <c r="V14" s="262" t="s">
        <v>29</v>
      </c>
      <c r="W14" s="267" t="s">
        <v>29</v>
      </c>
    </row>
    <row r="15" spans="1:23" ht="12.75" customHeight="1" x14ac:dyDescent="0.25">
      <c r="A15" s="199">
        <v>9</v>
      </c>
      <c r="B15" s="211">
        <v>21511405025</v>
      </c>
      <c r="C15" s="212" t="s">
        <v>114</v>
      </c>
      <c r="D15" s="214" t="s">
        <v>28</v>
      </c>
      <c r="E15" s="213">
        <v>14</v>
      </c>
      <c r="H15" s="252">
        <v>7</v>
      </c>
      <c r="I15" s="250" t="s">
        <v>110</v>
      </c>
      <c r="J15" s="250" t="s">
        <v>111</v>
      </c>
      <c r="K15" s="253" t="s">
        <v>28</v>
      </c>
      <c r="L15" s="254">
        <v>4</v>
      </c>
      <c r="N15" s="255" t="s">
        <v>120</v>
      </c>
      <c r="O15" s="268" t="s">
        <v>110</v>
      </c>
      <c r="P15" s="268" t="s">
        <v>111</v>
      </c>
      <c r="Q15" s="269" t="s">
        <v>28</v>
      </c>
      <c r="R15" s="270">
        <v>3</v>
      </c>
      <c r="V15" s="222"/>
      <c r="W15" s="57"/>
    </row>
    <row r="16" spans="1:23" ht="12.75" customHeight="1" thickBot="1" x14ac:dyDescent="0.3">
      <c r="A16" s="215" t="s">
        <v>29</v>
      </c>
      <c r="B16" s="216"/>
      <c r="C16" s="217"/>
      <c r="D16" s="218"/>
      <c r="E16" s="219"/>
      <c r="H16" s="261">
        <v>10</v>
      </c>
      <c r="I16" s="262" t="s">
        <v>29</v>
      </c>
      <c r="J16" s="262" t="s">
        <v>29</v>
      </c>
      <c r="K16" s="263" t="s">
        <v>29</v>
      </c>
      <c r="L16" s="264"/>
      <c r="N16" s="334" t="s">
        <v>121</v>
      </c>
      <c r="O16" s="250" t="s">
        <v>112</v>
      </c>
      <c r="P16" s="250" t="s">
        <v>113</v>
      </c>
      <c r="Q16" s="253" t="s">
        <v>45</v>
      </c>
      <c r="R16" s="335">
        <v>5</v>
      </c>
      <c r="V16" s="222"/>
      <c r="W16" s="57"/>
    </row>
    <row r="17" spans="3:23" ht="12.75" customHeight="1" thickBot="1" x14ac:dyDescent="0.3">
      <c r="H17" s="222"/>
      <c r="I17" s="222"/>
      <c r="L17" s="57"/>
      <c r="N17" s="271" t="s">
        <v>122</v>
      </c>
      <c r="O17" s="272" t="s">
        <v>29</v>
      </c>
      <c r="P17" s="272" t="s">
        <v>29</v>
      </c>
      <c r="Q17" s="273" t="s">
        <v>29</v>
      </c>
      <c r="R17" s="274"/>
      <c r="V17" s="222"/>
      <c r="W17" s="57"/>
    </row>
    <row r="18" spans="3:23" ht="12.75" customHeight="1" x14ac:dyDescent="0.25">
      <c r="C18" s="201" t="s">
        <v>1</v>
      </c>
    </row>
    <row r="19" spans="3:23" ht="12.75" customHeight="1" x14ac:dyDescent="0.25">
      <c r="C19" s="202" t="s">
        <v>2</v>
      </c>
    </row>
    <row r="20" spans="3:23" ht="12.75" customHeight="1" x14ac:dyDescent="0.25">
      <c r="C20" s="202" t="s">
        <v>58</v>
      </c>
    </row>
    <row r="21" spans="3:23" ht="12.75" customHeight="1" thickBot="1" x14ac:dyDescent="0.3">
      <c r="C21" s="203" t="s">
        <v>6</v>
      </c>
    </row>
  </sheetData>
  <mergeCells count="3">
    <mergeCell ref="A1:B2"/>
    <mergeCell ref="C1:F2"/>
    <mergeCell ref="A3:D3"/>
  </mergeCells>
  <conditionalFormatting sqref="A7:E16">
    <cfRule type="expression" dxfId="78" priority="1">
      <formula>ROW()/2-INT(ROW()/2)=0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abSelected="1" zoomScale="70" zoomScaleNormal="70" workbookViewId="0">
      <selection activeCell="AS25" sqref="AS25:AS32"/>
    </sheetView>
  </sheetViews>
  <sheetFormatPr defaultRowHeight="12.75" x14ac:dyDescent="0.2"/>
  <cols>
    <col min="1" max="1" width="14" style="85" customWidth="1"/>
    <col min="2" max="2" width="26.7109375" style="85" bestFit="1" customWidth="1"/>
    <col min="3" max="3" width="19.28515625" style="85" customWidth="1"/>
    <col min="4" max="4" width="9.140625" style="85"/>
    <col min="5" max="28" width="4.7109375" style="85" customWidth="1"/>
    <col min="29" max="40" width="4.7109375" style="85" hidden="1" customWidth="1"/>
    <col min="41" max="45" width="9.140625" style="85"/>
    <col min="46" max="46" width="24" style="85" customWidth="1"/>
    <col min="47" max="48" width="9.140625" style="85"/>
    <col min="49" max="50" width="9.140625" style="85" hidden="1" customWidth="1"/>
    <col min="51" max="86" width="4.85546875" style="85" hidden="1" customWidth="1"/>
    <col min="87" max="87" width="9.140625" style="85" hidden="1" customWidth="1"/>
    <col min="88" max="88" width="6" style="85" hidden="1" customWidth="1"/>
    <col min="89" max="115" width="4.85546875" style="85" hidden="1" customWidth="1"/>
    <col min="116" max="16384" width="9.140625" style="85"/>
  </cols>
  <sheetData>
    <row r="1" spans="1:115" ht="15" customHeight="1" x14ac:dyDescent="0.2">
      <c r="A1" s="313">
        <v>41840</v>
      </c>
      <c r="B1" s="326" t="s">
        <v>0</v>
      </c>
      <c r="C1" s="326"/>
      <c r="D1" s="326"/>
      <c r="E1" s="372"/>
      <c r="G1" s="319" t="s">
        <v>1</v>
      </c>
      <c r="H1" s="320"/>
      <c r="I1" s="320"/>
      <c r="J1" s="320"/>
      <c r="K1" s="320"/>
      <c r="L1" s="320"/>
      <c r="M1" s="320"/>
      <c r="N1" s="321"/>
    </row>
    <row r="2" spans="1:115" ht="15.75" x14ac:dyDescent="0.2">
      <c r="A2" s="314"/>
      <c r="B2" s="327"/>
      <c r="C2" s="327"/>
      <c r="D2" s="327"/>
      <c r="E2" s="373"/>
      <c r="G2" s="58" t="s">
        <v>125</v>
      </c>
      <c r="H2" s="59"/>
      <c r="I2" s="59"/>
      <c r="J2" s="4" t="s">
        <v>6</v>
      </c>
      <c r="K2" s="4"/>
      <c r="L2" s="4"/>
      <c r="M2" s="4"/>
      <c r="N2" s="5"/>
    </row>
    <row r="3" spans="1:115" ht="16.5" thickBot="1" x14ac:dyDescent="0.25">
      <c r="A3" s="374" t="s">
        <v>126</v>
      </c>
      <c r="B3" s="375"/>
      <c r="C3" s="375"/>
      <c r="D3" s="376"/>
      <c r="E3" s="377" t="s">
        <v>5</v>
      </c>
      <c r="G3" s="58" t="s">
        <v>127</v>
      </c>
      <c r="H3" s="59"/>
      <c r="I3" s="59"/>
      <c r="J3" s="4" t="s">
        <v>2</v>
      </c>
      <c r="K3" s="4"/>
      <c r="L3" s="4"/>
      <c r="M3" s="4"/>
      <c r="N3" s="5"/>
    </row>
    <row r="4" spans="1:115" ht="16.5" thickBot="1" x14ac:dyDescent="0.25">
      <c r="A4" s="60"/>
      <c r="B4" s="293" t="s">
        <v>128</v>
      </c>
      <c r="C4" s="293"/>
      <c r="D4" s="62"/>
      <c r="E4" s="11">
        <v>100</v>
      </c>
      <c r="G4" s="63" t="s">
        <v>127</v>
      </c>
      <c r="H4" s="64"/>
      <c r="I4" s="64"/>
      <c r="J4" s="13" t="s">
        <v>9</v>
      </c>
      <c r="K4" s="13"/>
      <c r="L4" s="13"/>
      <c r="M4" s="13"/>
      <c r="N4" s="14"/>
    </row>
    <row r="5" spans="1:115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378"/>
      <c r="AR5" s="379"/>
      <c r="AS5" s="90"/>
    </row>
    <row r="6" spans="1:115" ht="16.5" thickBot="1" x14ac:dyDescent="0.3">
      <c r="A6" s="380" t="s">
        <v>129</v>
      </c>
      <c r="B6" s="90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90"/>
      <c r="AP6" s="198"/>
      <c r="AQ6" s="378"/>
      <c r="AR6" s="379"/>
      <c r="AS6" s="90"/>
    </row>
    <row r="7" spans="1:115" ht="16.5" customHeight="1" thickBot="1" x14ac:dyDescent="0.3">
      <c r="A7" s="381" t="s">
        <v>11</v>
      </c>
      <c r="B7" s="381" t="s">
        <v>12</v>
      </c>
      <c r="C7" s="381" t="s">
        <v>13</v>
      </c>
      <c r="D7" s="90"/>
      <c r="E7" s="382">
        <v>60</v>
      </c>
      <c r="F7" s="383">
        <f>E7</f>
        <v>60</v>
      </c>
      <c r="G7" s="384">
        <f>F7</f>
        <v>60</v>
      </c>
      <c r="H7" s="385">
        <v>70</v>
      </c>
      <c r="I7" s="383">
        <f>H7</f>
        <v>70</v>
      </c>
      <c r="J7" s="384">
        <f>I7</f>
        <v>70</v>
      </c>
      <c r="K7" s="382">
        <v>80</v>
      </c>
      <c r="L7" s="383">
        <f>K7</f>
        <v>80</v>
      </c>
      <c r="M7" s="384">
        <f>L7</f>
        <v>80</v>
      </c>
      <c r="N7" s="385">
        <v>90</v>
      </c>
      <c r="O7" s="383">
        <f>N7</f>
        <v>90</v>
      </c>
      <c r="P7" s="384">
        <f>O7</f>
        <v>90</v>
      </c>
      <c r="Q7" s="382">
        <v>95</v>
      </c>
      <c r="R7" s="383">
        <f>Q7</f>
        <v>95</v>
      </c>
      <c r="S7" s="384">
        <f>R7</f>
        <v>95</v>
      </c>
      <c r="T7" s="385">
        <v>97</v>
      </c>
      <c r="U7" s="383">
        <f>T7</f>
        <v>97</v>
      </c>
      <c r="V7" s="384">
        <f>U7</f>
        <v>97</v>
      </c>
      <c r="W7" s="382">
        <v>100</v>
      </c>
      <c r="X7" s="383">
        <f>W7</f>
        <v>100</v>
      </c>
      <c r="Y7" s="384">
        <f>X7</f>
        <v>100</v>
      </c>
      <c r="Z7" s="385">
        <v>105</v>
      </c>
      <c r="AA7" s="383">
        <f>Z7</f>
        <v>105</v>
      </c>
      <c r="AB7" s="384">
        <f>AA7</f>
        <v>105</v>
      </c>
      <c r="AC7" s="382">
        <v>105</v>
      </c>
      <c r="AD7" s="383">
        <f>AC7</f>
        <v>105</v>
      </c>
      <c r="AE7" s="384">
        <f>AD7</f>
        <v>105</v>
      </c>
      <c r="AF7" s="385">
        <v>110</v>
      </c>
      <c r="AG7" s="383">
        <f>AF7</f>
        <v>110</v>
      </c>
      <c r="AH7" s="384">
        <f>AG7</f>
        <v>110</v>
      </c>
      <c r="AI7" s="382"/>
      <c r="AJ7" s="383">
        <f>AI7</f>
        <v>0</v>
      </c>
      <c r="AK7" s="384">
        <f>AJ7</f>
        <v>0</v>
      </c>
      <c r="AL7" s="382"/>
      <c r="AM7" s="383">
        <f>AL7</f>
        <v>0</v>
      </c>
      <c r="AN7" s="384">
        <f>AM7</f>
        <v>0</v>
      </c>
      <c r="AO7" s="90"/>
      <c r="AP7" s="90"/>
      <c r="AQ7" s="386" t="s">
        <v>130</v>
      </c>
      <c r="AR7" s="386"/>
      <c r="AS7" s="386"/>
      <c r="AT7" s="386"/>
      <c r="CK7" s="85">
        <v>0</v>
      </c>
      <c r="CL7" s="85">
        <f>E7</f>
        <v>60</v>
      </c>
      <c r="CM7" s="85">
        <f>H7</f>
        <v>70</v>
      </c>
      <c r="CN7" s="85">
        <f>K7</f>
        <v>80</v>
      </c>
      <c r="CO7" s="85">
        <f>N7</f>
        <v>90</v>
      </c>
      <c r="CP7" s="85">
        <f>Q7</f>
        <v>95</v>
      </c>
      <c r="CQ7" s="85">
        <f>T7</f>
        <v>97</v>
      </c>
      <c r="CR7" s="85">
        <f>W7</f>
        <v>100</v>
      </c>
      <c r="CS7" s="85">
        <f>Z7</f>
        <v>105</v>
      </c>
      <c r="CT7" s="85">
        <f>AC7</f>
        <v>105</v>
      </c>
      <c r="CU7" s="85">
        <f>AF7</f>
        <v>110</v>
      </c>
      <c r="CV7" s="85">
        <f>AI7</f>
        <v>0</v>
      </c>
      <c r="CW7" s="85">
        <f>AL7</f>
        <v>0</v>
      </c>
    </row>
    <row r="8" spans="1:115" ht="10.5" customHeight="1" x14ac:dyDescent="0.2">
      <c r="A8" s="387"/>
      <c r="B8" s="387"/>
      <c r="C8" s="387"/>
      <c r="D8" s="90"/>
      <c r="E8" s="388"/>
      <c r="F8" s="389"/>
      <c r="G8" s="390"/>
      <c r="H8" s="389"/>
      <c r="I8" s="389"/>
      <c r="J8" s="389"/>
      <c r="K8" s="388"/>
      <c r="L8" s="389"/>
      <c r="M8" s="390"/>
      <c r="N8" s="389"/>
      <c r="O8" s="389"/>
      <c r="P8" s="389"/>
      <c r="Q8" s="388"/>
      <c r="R8" s="389"/>
      <c r="S8" s="390"/>
      <c r="T8" s="389"/>
      <c r="U8" s="389"/>
      <c r="V8" s="389"/>
      <c r="W8" s="388"/>
      <c r="X8" s="389"/>
      <c r="Y8" s="390"/>
      <c r="Z8" s="389"/>
      <c r="AA8" s="389"/>
      <c r="AB8" s="389"/>
      <c r="AC8" s="388"/>
      <c r="AD8" s="389"/>
      <c r="AE8" s="390"/>
      <c r="AF8" s="389"/>
      <c r="AG8" s="389"/>
      <c r="AH8" s="389"/>
      <c r="AI8" s="388"/>
      <c r="AJ8" s="389"/>
      <c r="AK8" s="390"/>
      <c r="AL8" s="388"/>
      <c r="AM8" s="389"/>
      <c r="AN8" s="390"/>
      <c r="AO8" s="90"/>
      <c r="AP8" s="90"/>
      <c r="AQ8" s="391" t="s">
        <v>131</v>
      </c>
      <c r="AR8" s="392" t="s">
        <v>132</v>
      </c>
      <c r="AS8" s="393" t="s">
        <v>99</v>
      </c>
      <c r="AT8" s="394" t="s">
        <v>12</v>
      </c>
      <c r="AW8" s="395" t="s">
        <v>133</v>
      </c>
      <c r="AX8" s="395" t="s">
        <v>134</v>
      </c>
      <c r="CL8" s="85">
        <f>E9</f>
        <v>5</v>
      </c>
      <c r="CM8" s="85">
        <f>H9</f>
        <v>5</v>
      </c>
      <c r="CN8" s="85">
        <f>K9</f>
        <v>5</v>
      </c>
      <c r="CO8" s="85">
        <f>N9</f>
        <v>5</v>
      </c>
      <c r="CP8" s="85">
        <f>Q9</f>
        <v>4</v>
      </c>
      <c r="CQ8" s="85">
        <f>T9</f>
        <v>2</v>
      </c>
      <c r="CR8" s="85">
        <f>W9</f>
        <v>1</v>
      </c>
      <c r="CS8" s="85">
        <f>Z9</f>
        <v>1</v>
      </c>
      <c r="CT8" s="85">
        <f>AC9</f>
        <v>0</v>
      </c>
      <c r="CU8" s="85">
        <f>AF9</f>
        <v>0</v>
      </c>
      <c r="CV8" s="85">
        <f>AI9</f>
        <v>0</v>
      </c>
      <c r="CW8" s="85">
        <f>AL9</f>
        <v>0</v>
      </c>
    </row>
    <row r="9" spans="1:115" x14ac:dyDescent="0.2">
      <c r="C9" s="396"/>
      <c r="D9" s="198"/>
      <c r="E9" s="397">
        <f>10-COUNTBLANK(B10:B19)</f>
        <v>5</v>
      </c>
      <c r="F9" s="398"/>
      <c r="G9" s="398"/>
      <c r="H9" s="398">
        <f>COUNTIF(E$10:G$19,"o")</f>
        <v>5</v>
      </c>
      <c r="I9" s="398"/>
      <c r="J9" s="398"/>
      <c r="K9" s="398">
        <f>COUNTIF(H$10:J$19,"o")</f>
        <v>5</v>
      </c>
      <c r="L9" s="398"/>
      <c r="M9" s="398"/>
      <c r="N9" s="398">
        <f>COUNTIF(K$10:M$19,"o")</f>
        <v>5</v>
      </c>
      <c r="O9" s="398"/>
      <c r="P9" s="398"/>
      <c r="Q9" s="398">
        <f>COUNTIF(N$10:P$19,"o")</f>
        <v>4</v>
      </c>
      <c r="R9" s="398"/>
      <c r="S9" s="398"/>
      <c r="T9" s="398">
        <f>COUNTIF(Q$10:S$19,"o")</f>
        <v>2</v>
      </c>
      <c r="U9" s="398"/>
      <c r="V9" s="398"/>
      <c r="W9" s="398">
        <f>COUNTIF(T$10:V$19,"o")</f>
        <v>1</v>
      </c>
      <c r="X9" s="398"/>
      <c r="Y9" s="398"/>
      <c r="Z9" s="398">
        <f>COUNTIF(W$10:Y$19,"o")</f>
        <v>1</v>
      </c>
      <c r="AA9" s="398"/>
      <c r="AB9" s="398"/>
      <c r="AC9" s="398">
        <f>COUNTIF(Z$10:AB$19,"o")</f>
        <v>0</v>
      </c>
      <c r="AD9" s="398"/>
      <c r="AE9" s="398"/>
      <c r="AF9" s="398">
        <f>COUNTIF(AC$10:AE$19,"o")</f>
        <v>0</v>
      </c>
      <c r="AG9" s="398"/>
      <c r="AH9" s="398"/>
      <c r="AI9" s="398">
        <f>COUNTIF(AF$10:AH$19,"o")</f>
        <v>0</v>
      </c>
      <c r="AJ9" s="398"/>
      <c r="AK9" s="398"/>
      <c r="AL9" s="398">
        <f>COUNTIF(AI$10:AK$19,"o")</f>
        <v>0</v>
      </c>
      <c r="AM9" s="398"/>
      <c r="AN9" s="398"/>
      <c r="AO9" s="198"/>
      <c r="AP9" s="198"/>
      <c r="AQ9" s="399"/>
      <c r="AR9" s="400"/>
      <c r="AS9" s="396"/>
      <c r="AT9" s="396"/>
      <c r="CL9" s="85">
        <f>IF(E9&gt;3,2,3)</f>
        <v>2</v>
      </c>
      <c r="CM9" s="85">
        <f>IF(H9&gt;3,2,3)</f>
        <v>2</v>
      </c>
      <c r="CN9" s="85">
        <f>IF(K9&gt;3,2,3)</f>
        <v>2</v>
      </c>
      <c r="CO9" s="85">
        <f>IF(N9&gt;3,2,3)</f>
        <v>2</v>
      </c>
      <c r="CP9" s="85">
        <f>IF(Q9&gt;3,2,3)</f>
        <v>2</v>
      </c>
      <c r="CQ9" s="85">
        <f>IF(T9&gt;3,2,3)</f>
        <v>3</v>
      </c>
      <c r="CR9" s="85">
        <f>IF(W9&gt;3,2,3)</f>
        <v>3</v>
      </c>
      <c r="CS9" s="85">
        <f>IF(Z9&gt;3,2,3)</f>
        <v>3</v>
      </c>
      <c r="CT9" s="85">
        <f>IF(AC9&gt;3,2,3)</f>
        <v>3</v>
      </c>
      <c r="CU9" s="85">
        <f>IF(AF9&gt;3,2,3)</f>
        <v>3</v>
      </c>
      <c r="CV9" s="85">
        <f>IF(AI9&gt;3,2,3)</f>
        <v>3</v>
      </c>
      <c r="CW9" s="85">
        <f>IF(AL9&gt;3,2,3)</f>
        <v>3</v>
      </c>
    </row>
    <row r="10" spans="1:115" x14ac:dyDescent="0.2">
      <c r="A10" s="401" t="s">
        <v>138</v>
      </c>
      <c r="B10" s="402" t="s">
        <v>139</v>
      </c>
      <c r="C10" s="402" t="s">
        <v>45</v>
      </c>
      <c r="D10" s="403"/>
      <c r="E10" s="404" t="s">
        <v>135</v>
      </c>
      <c r="F10" s="405"/>
      <c r="G10" s="406"/>
      <c r="H10" s="405" t="s">
        <v>135</v>
      </c>
      <c r="I10" s="405"/>
      <c r="J10" s="406"/>
      <c r="K10" s="405" t="s">
        <v>135</v>
      </c>
      <c r="L10" s="405"/>
      <c r="M10" s="406"/>
      <c r="N10" s="405" t="s">
        <v>135</v>
      </c>
      <c r="O10" s="405"/>
      <c r="P10" s="406"/>
      <c r="Q10" s="405" t="s">
        <v>135</v>
      </c>
      <c r="R10" s="405"/>
      <c r="S10" s="406"/>
      <c r="T10" s="405" t="s">
        <v>135</v>
      </c>
      <c r="U10" s="405"/>
      <c r="V10" s="406"/>
      <c r="W10" s="405" t="s">
        <v>123</v>
      </c>
      <c r="X10" s="405" t="s">
        <v>135</v>
      </c>
      <c r="Y10" s="406"/>
      <c r="Z10" s="405" t="s">
        <v>123</v>
      </c>
      <c r="AA10" s="405" t="s">
        <v>123</v>
      </c>
      <c r="AB10" s="406" t="s">
        <v>123</v>
      </c>
      <c r="AC10" s="405"/>
      <c r="AD10" s="405"/>
      <c r="AE10" s="406"/>
      <c r="AF10" s="405"/>
      <c r="AG10" s="405"/>
      <c r="AH10" s="406"/>
      <c r="AI10" s="405"/>
      <c r="AJ10" s="405"/>
      <c r="AK10" s="406"/>
      <c r="AL10" s="405"/>
      <c r="AM10" s="405"/>
      <c r="AN10" s="406"/>
      <c r="AO10" s="403"/>
      <c r="AP10" s="403"/>
      <c r="AQ10" s="407">
        <f>IF(ISNA(HLOOKUP("o",$AY10:$CH$21,22-ROW(),0)),0,HLOOKUP("o",$AY10:$CH$21,22-ROW(),0))</f>
        <v>100</v>
      </c>
      <c r="AR10" s="407">
        <f>COUNTIF($AY10:$CH10,"x")</f>
        <v>4</v>
      </c>
      <c r="AS10" s="408">
        <f>RANK(AX10,$AX$10:$AX$19,0)</f>
        <v>1</v>
      </c>
      <c r="AT10" s="409" t="str">
        <f>IF(ISBLANK($B10),"",$B10)</f>
        <v>Тимофеева Анна</v>
      </c>
      <c r="AW10" s="410">
        <f>HLOOKUP($AQ10,$CK$7:$CW$19,ROW()-6)</f>
        <v>1</v>
      </c>
      <c r="AX10" s="409">
        <f>AQ10-AR10*0.001-AW10*0.03-ISBLANK(A10)</f>
        <v>99.965999999999994</v>
      </c>
      <c r="AY10" s="85">
        <f>AN10</f>
        <v>0</v>
      </c>
      <c r="AZ10" s="85">
        <f>AM10</f>
        <v>0</v>
      </c>
      <c r="BA10" s="85">
        <f>AL10</f>
        <v>0</v>
      </c>
      <c r="BB10" s="85">
        <f>AK10</f>
        <v>0</v>
      </c>
      <c r="BC10" s="85">
        <f>AJ10</f>
        <v>0</v>
      </c>
      <c r="BD10" s="85">
        <f>AI10</f>
        <v>0</v>
      </c>
      <c r="BE10" s="85">
        <f>AH10</f>
        <v>0</v>
      </c>
      <c r="BF10" s="85">
        <f>AG10</f>
        <v>0</v>
      </c>
      <c r="BG10" s="85">
        <f>AF10</f>
        <v>0</v>
      </c>
      <c r="BH10" s="85">
        <f>AE10</f>
        <v>0</v>
      </c>
      <c r="BI10" s="85">
        <f>AD10</f>
        <v>0</v>
      </c>
      <c r="BJ10" s="85">
        <f>AC10</f>
        <v>0</v>
      </c>
      <c r="BK10" s="85" t="str">
        <f>AB10</f>
        <v>x</v>
      </c>
      <c r="BL10" s="85" t="str">
        <f>AA10</f>
        <v>x</v>
      </c>
      <c r="BM10" s="85" t="str">
        <f>Z10</f>
        <v>x</v>
      </c>
      <c r="BN10" s="85">
        <f>Y10</f>
        <v>0</v>
      </c>
      <c r="BO10" s="85" t="str">
        <f>X10</f>
        <v>o</v>
      </c>
      <c r="BP10" s="85" t="str">
        <f>W10</f>
        <v>x</v>
      </c>
      <c r="BQ10" s="85">
        <f>V10</f>
        <v>0</v>
      </c>
      <c r="BR10" s="85">
        <f>U10</f>
        <v>0</v>
      </c>
      <c r="BS10" s="85" t="str">
        <f>T10</f>
        <v>o</v>
      </c>
      <c r="BT10" s="85">
        <f>S10</f>
        <v>0</v>
      </c>
      <c r="BU10" s="85">
        <f>R10</f>
        <v>0</v>
      </c>
      <c r="BV10" s="85" t="str">
        <f>Q10</f>
        <v>o</v>
      </c>
      <c r="BW10" s="85">
        <f>P10</f>
        <v>0</v>
      </c>
      <c r="BX10" s="85">
        <f>O10</f>
        <v>0</v>
      </c>
      <c r="BY10" s="85" t="str">
        <f>N10</f>
        <v>o</v>
      </c>
      <c r="BZ10" s="85">
        <f>M10</f>
        <v>0</v>
      </c>
      <c r="CA10" s="85">
        <f>L10</f>
        <v>0</v>
      </c>
      <c r="CB10" s="85" t="str">
        <f>K10</f>
        <v>o</v>
      </c>
      <c r="CC10" s="85">
        <f>J10</f>
        <v>0</v>
      </c>
      <c r="CD10" s="85">
        <f>I10</f>
        <v>0</v>
      </c>
      <c r="CE10" s="85" t="str">
        <f>H10</f>
        <v>o</v>
      </c>
      <c r="CF10" s="85">
        <f>G10</f>
        <v>0</v>
      </c>
      <c r="CG10" s="85">
        <f>F10</f>
        <v>0</v>
      </c>
      <c r="CH10" s="85" t="str">
        <f>E10</f>
        <v>o</v>
      </c>
      <c r="CK10" s="85">
        <v>0</v>
      </c>
      <c r="CL10" s="85">
        <f>COUNTIF($E10:$G10,"x")</f>
        <v>0</v>
      </c>
      <c r="CM10" s="85">
        <f>COUNTIF($H10:$J10,"x")</f>
        <v>0</v>
      </c>
      <c r="CN10" s="85">
        <f>COUNTIF($K10:$M10,"x")</f>
        <v>0</v>
      </c>
      <c r="CO10" s="85">
        <f>COUNTIF($N10:$P10,"x")</f>
        <v>0</v>
      </c>
      <c r="CP10" s="85">
        <f>COUNTIF($Q10:$S10,"x")</f>
        <v>0</v>
      </c>
      <c r="CQ10" s="85">
        <f>COUNTIF($T10:$V10,"x")</f>
        <v>0</v>
      </c>
      <c r="CR10" s="85">
        <f>COUNTIF($W10:$Y10,"x")</f>
        <v>1</v>
      </c>
      <c r="CS10" s="85">
        <f>COUNTIF($Z10:$AB10,"x")</f>
        <v>3</v>
      </c>
      <c r="CT10" s="85">
        <f>COUNTIF($AC10:$AE10,"x")</f>
        <v>0</v>
      </c>
      <c r="CU10" s="85">
        <f>COUNTIF($AF10:$AH10,"x")</f>
        <v>0</v>
      </c>
      <c r="CV10" s="85">
        <f>COUNTIF($AI10:$AK10,"x")</f>
        <v>0</v>
      </c>
      <c r="CW10" s="85">
        <f>COUNTIF($AL10:$AN10,"x")</f>
        <v>0</v>
      </c>
      <c r="CY10" s="85">
        <f>IF(ISBLANK(B10),1,0)</f>
        <v>0</v>
      </c>
      <c r="CZ10" s="85">
        <f>IF(OR(CY10=1,AND(CL10=CL$9,OR(CM$8&lt;&gt;0,CL$8=1))),1,0)</f>
        <v>0</v>
      </c>
      <c r="DA10" s="85">
        <f>IF(OR(CZ10=1,AND(CM10=CM$9,OR(CN$8&lt;&gt;0,CM$8=1))),1,0)</f>
        <v>0</v>
      </c>
      <c r="DB10" s="85">
        <f>IF(OR(DA10=1,AND(CN10=CN$9,OR(CO$8&lt;&gt;0,CN$8=1))),1,0)</f>
        <v>0</v>
      </c>
      <c r="DC10" s="85">
        <f>IF(OR(DB10=1,AND(CO10=CO$9,OR(CP$8&lt;&gt;0,CO$8=1))),1,0)</f>
        <v>0</v>
      </c>
      <c r="DD10" s="85">
        <f>IF(OR(DC10=1,AND(CP10=CP$9,OR(CQ$8&lt;&gt;0,CP$8=1))),1,0)</f>
        <v>0</v>
      </c>
      <c r="DE10" s="85">
        <f>IF(OR(DD10=1,AND(CQ10=CQ$9,OR(CR$8&lt;&gt;0,CQ$8=1))),1,0)</f>
        <v>0</v>
      </c>
      <c r="DF10" s="85">
        <f>IF(OR(DE10=1,AND(CR10=CR$9,OR(CS$8&lt;&gt;0,CR$8=1))),1,0)</f>
        <v>0</v>
      </c>
      <c r="DG10" s="85">
        <f>IF(OR(DF10=1,AND(CS10=CS$9,OR(CT$8&lt;&gt;0,CS$8=1))),1,0)</f>
        <v>1</v>
      </c>
      <c r="DH10" s="85">
        <f>IF(OR(DG10=1,AND(CT10=CT$9,OR(CU$8&lt;&gt;0,CT$8=1))),1,0)</f>
        <v>1</v>
      </c>
      <c r="DI10" s="85">
        <f>IF(OR(DH10=1,AND(CU10=CU$9,OR(CV$8&lt;&gt;0,CU$8=1))),1,0)</f>
        <v>1</v>
      </c>
      <c r="DJ10" s="85">
        <f>IF(OR(DI10=1,AND(CV10=CV$9,OR(CW$8&lt;&gt;0,CV$8=1))),1,0)</f>
        <v>1</v>
      </c>
      <c r="DK10" s="85">
        <f>IF(OR(DJ10=1,AND(CW10=CW$9,OR(CX$8&lt;&gt;0,CW$8=1))),1,0)</f>
        <v>1</v>
      </c>
    </row>
    <row r="11" spans="1:115" x14ac:dyDescent="0.2">
      <c r="A11" s="401">
        <v>21511102207</v>
      </c>
      <c r="B11" s="402" t="s">
        <v>103</v>
      </c>
      <c r="C11" s="402" t="s">
        <v>28</v>
      </c>
      <c r="D11" s="403"/>
      <c r="E11" s="411" t="s">
        <v>135</v>
      </c>
      <c r="F11" s="412"/>
      <c r="G11" s="413"/>
      <c r="H11" s="412" t="s">
        <v>135</v>
      </c>
      <c r="I11" s="412"/>
      <c r="J11" s="413"/>
      <c r="K11" s="412" t="s">
        <v>135</v>
      </c>
      <c r="L11" s="412"/>
      <c r="M11" s="413"/>
      <c r="N11" s="412" t="s">
        <v>135</v>
      </c>
      <c r="O11" s="412"/>
      <c r="P11" s="413"/>
      <c r="Q11" s="412" t="s">
        <v>123</v>
      </c>
      <c r="R11" s="412" t="s">
        <v>135</v>
      </c>
      <c r="S11" s="413"/>
      <c r="T11" s="412" t="s">
        <v>123</v>
      </c>
      <c r="U11" s="412" t="s">
        <v>123</v>
      </c>
      <c r="V11" s="413" t="s">
        <v>123</v>
      </c>
      <c r="W11" s="412"/>
      <c r="X11" s="412"/>
      <c r="Y11" s="413"/>
      <c r="Z11" s="412"/>
      <c r="AA11" s="412"/>
      <c r="AB11" s="413"/>
      <c r="AC11" s="412"/>
      <c r="AD11" s="412"/>
      <c r="AE11" s="413"/>
      <c r="AF11" s="412"/>
      <c r="AG11" s="412"/>
      <c r="AH11" s="413"/>
      <c r="AI11" s="412"/>
      <c r="AJ11" s="412"/>
      <c r="AK11" s="413"/>
      <c r="AL11" s="412"/>
      <c r="AM11" s="412"/>
      <c r="AN11" s="413"/>
      <c r="AO11" s="403"/>
      <c r="AP11" s="403"/>
      <c r="AQ11" s="414">
        <f>IF(ISNA(HLOOKUP("o",$AY11:$CH$21,22-ROW(),0)),0,HLOOKUP("o",$AY11:$CH$21,22-ROW(),0))</f>
        <v>95</v>
      </c>
      <c r="AR11" s="414">
        <f>COUNTIF($AY11:$CH11,"x")</f>
        <v>4</v>
      </c>
      <c r="AS11" s="408">
        <f>RANK(AX11,$AX$10:$AX$19,0)</f>
        <v>2</v>
      </c>
      <c r="AT11" s="415" t="str">
        <f>IF(ISBLANK($B11),"",$B11)</f>
        <v>Пашкова Валентина</v>
      </c>
      <c r="AW11" s="410">
        <f>HLOOKUP($AQ11,$CK$7:$CW$19,ROW()-6)</f>
        <v>1</v>
      </c>
      <c r="AX11" s="409">
        <f>AQ11-AR11*0.001-AW11*0.03-ISBLANK(A11)</f>
        <v>94.965999999999994</v>
      </c>
      <c r="AY11" s="85">
        <f>AN11</f>
        <v>0</v>
      </c>
      <c r="AZ11" s="85">
        <f>AM11</f>
        <v>0</v>
      </c>
      <c r="BA11" s="85">
        <f>AL11</f>
        <v>0</v>
      </c>
      <c r="BB11" s="85">
        <f>AK11</f>
        <v>0</v>
      </c>
      <c r="BC11" s="85">
        <f>AJ11</f>
        <v>0</v>
      </c>
      <c r="BD11" s="85">
        <f>AI11</f>
        <v>0</v>
      </c>
      <c r="BE11" s="85">
        <f>AH11</f>
        <v>0</v>
      </c>
      <c r="BF11" s="85">
        <f>AG11</f>
        <v>0</v>
      </c>
      <c r="BG11" s="85">
        <f>AF11</f>
        <v>0</v>
      </c>
      <c r="BH11" s="85">
        <f>AE11</f>
        <v>0</v>
      </c>
      <c r="BI11" s="85">
        <f>AD11</f>
        <v>0</v>
      </c>
      <c r="BJ11" s="85">
        <f>AC11</f>
        <v>0</v>
      </c>
      <c r="BK11" s="85">
        <f>AB11</f>
        <v>0</v>
      </c>
      <c r="BL11" s="85">
        <f>AA11</f>
        <v>0</v>
      </c>
      <c r="BM11" s="85">
        <f>Z11</f>
        <v>0</v>
      </c>
      <c r="BN11" s="85">
        <f>Y11</f>
        <v>0</v>
      </c>
      <c r="BO11" s="85">
        <f>X11</f>
        <v>0</v>
      </c>
      <c r="BP11" s="85">
        <f>W11</f>
        <v>0</v>
      </c>
      <c r="BQ11" s="85" t="str">
        <f>V11</f>
        <v>x</v>
      </c>
      <c r="BR11" s="85" t="str">
        <f>U11</f>
        <v>x</v>
      </c>
      <c r="BS11" s="85" t="str">
        <f>T11</f>
        <v>x</v>
      </c>
      <c r="BT11" s="85">
        <f>S11</f>
        <v>0</v>
      </c>
      <c r="BU11" s="85" t="str">
        <f>R11</f>
        <v>o</v>
      </c>
      <c r="BV11" s="85" t="str">
        <f>Q11</f>
        <v>x</v>
      </c>
      <c r="BW11" s="85">
        <f>P11</f>
        <v>0</v>
      </c>
      <c r="BX11" s="85">
        <f>O11</f>
        <v>0</v>
      </c>
      <c r="BY11" s="85" t="str">
        <f>N11</f>
        <v>o</v>
      </c>
      <c r="BZ11" s="85">
        <f>M11</f>
        <v>0</v>
      </c>
      <c r="CA11" s="85">
        <f>L11</f>
        <v>0</v>
      </c>
      <c r="CB11" s="85" t="str">
        <f>K11</f>
        <v>o</v>
      </c>
      <c r="CC11" s="85">
        <f>J11</f>
        <v>0</v>
      </c>
      <c r="CD11" s="85">
        <f>I11</f>
        <v>0</v>
      </c>
      <c r="CE11" s="85" t="str">
        <f>H11</f>
        <v>o</v>
      </c>
      <c r="CF11" s="85">
        <f>G11</f>
        <v>0</v>
      </c>
      <c r="CG11" s="85">
        <f>F11</f>
        <v>0</v>
      </c>
      <c r="CH11" s="85" t="str">
        <f>E11</f>
        <v>o</v>
      </c>
      <c r="CK11" s="85">
        <v>0</v>
      </c>
      <c r="CL11" s="421">
        <f>COUNTIF($E11:$G11,"x")</f>
        <v>0</v>
      </c>
      <c r="CM11" s="85">
        <f>COUNTIF($H11:$J11,"x")</f>
        <v>0</v>
      </c>
      <c r="CN11" s="85">
        <f>COUNTIF($K11:$M11,"x")</f>
        <v>0</v>
      </c>
      <c r="CO11" s="85">
        <f>COUNTIF($N11:$P11,"x")</f>
        <v>0</v>
      </c>
      <c r="CP11" s="85">
        <f>COUNTIF($Q11:$S11,"x")</f>
        <v>1</v>
      </c>
      <c r="CQ11" s="85">
        <f>COUNTIF($T11:$V11,"x")</f>
        <v>3</v>
      </c>
      <c r="CR11" s="85">
        <f>COUNTIF($W11:$Y11,"x")</f>
        <v>0</v>
      </c>
      <c r="CS11" s="85">
        <f>COUNTIF($Z11:$AB11,"x")</f>
        <v>0</v>
      </c>
      <c r="CT11" s="85">
        <f>COUNTIF($AC11:$AE11,"x")</f>
        <v>0</v>
      </c>
      <c r="CU11" s="85">
        <f>COUNTIF($AF11:$AH11,"x")</f>
        <v>0</v>
      </c>
      <c r="CV11" s="85">
        <f>COUNTIF($AI11:$AK11,"x")</f>
        <v>0</v>
      </c>
      <c r="CW11" s="85">
        <f>COUNTIF($AL11:$AN11,"x")</f>
        <v>0</v>
      </c>
      <c r="CY11" s="85">
        <f>IF(ISBLANK(B11),1,0)</f>
        <v>0</v>
      </c>
      <c r="CZ11" s="85">
        <f>IF(OR(CY11=1,AND(CL11=CL$9,OR(CM$8&lt;&gt;0,CL$8=1))),1,0)</f>
        <v>0</v>
      </c>
      <c r="DA11" s="85">
        <f>IF(OR(CZ11=1,AND(CM11=CM$9,OR(CN$8&lt;&gt;0,CM$8=1))),1,0)</f>
        <v>0</v>
      </c>
      <c r="DB11" s="85">
        <f>IF(OR(DA11=1,AND(CN11=CN$9,OR(CO$8&lt;&gt;0,CN$8=1))),1,0)</f>
        <v>0</v>
      </c>
      <c r="DC11" s="85">
        <f>IF(OR(DB11=1,AND(CO11=CO$9,OR(CP$8&lt;&gt;0,CO$8=1))),1,0)</f>
        <v>0</v>
      </c>
      <c r="DD11" s="85">
        <f>IF(OR(DC11=1,AND(CP11=CP$9,OR(CQ$8&lt;&gt;0,CP$8=1))),1,0)</f>
        <v>0</v>
      </c>
      <c r="DE11" s="85">
        <f>IF(OR(DD11=1,AND(CQ11=CQ$9,OR(CR$8&lt;&gt;0,CQ$8=1))),1,0)</f>
        <v>1</v>
      </c>
      <c r="DF11" s="85">
        <f>IF(OR(DE11=1,AND(CR11=CR$9,OR(CS$8&lt;&gt;0,CR$8=1))),1,0)</f>
        <v>1</v>
      </c>
      <c r="DG11" s="85">
        <f>IF(OR(DF11=1,AND(CS11=CS$9,OR(CT$8&lt;&gt;0,CS$8=1))),1,0)</f>
        <v>1</v>
      </c>
      <c r="DH11" s="85">
        <f>IF(OR(DG11=1,AND(CT11=CT$9,OR(CU$8&lt;&gt;0,CT$8=1))),1,0)</f>
        <v>1</v>
      </c>
      <c r="DI11" s="85">
        <f>IF(OR(DH11=1,AND(CU11=CU$9,OR(CV$8&lt;&gt;0,CU$8=1))),1,0)</f>
        <v>1</v>
      </c>
      <c r="DJ11" s="85">
        <f>IF(OR(DI11=1,AND(CV11=CV$9,OR(CW$8&lt;&gt;0,CV$8=1))),1,0)</f>
        <v>1</v>
      </c>
      <c r="DK11" s="85">
        <f>IF(OR(DJ11=1,AND(CW11=CW$9,OR(CX$8&lt;&gt;0,CW$8=1))),1,0)</f>
        <v>1</v>
      </c>
    </row>
    <row r="12" spans="1:115" x14ac:dyDescent="0.2">
      <c r="A12" s="401">
        <v>21511202453</v>
      </c>
      <c r="B12" s="402" t="s">
        <v>36</v>
      </c>
      <c r="C12" s="402" t="s">
        <v>37</v>
      </c>
      <c r="D12" s="403"/>
      <c r="E12" s="404" t="s">
        <v>135</v>
      </c>
      <c r="F12" s="405"/>
      <c r="G12" s="406"/>
      <c r="H12" s="405" t="s">
        <v>135</v>
      </c>
      <c r="I12" s="405"/>
      <c r="J12" s="406"/>
      <c r="K12" s="405" t="s">
        <v>135</v>
      </c>
      <c r="L12" s="405"/>
      <c r="M12" s="406"/>
      <c r="N12" s="405" t="s">
        <v>135</v>
      </c>
      <c r="O12" s="405"/>
      <c r="P12" s="406"/>
      <c r="Q12" s="405" t="s">
        <v>123</v>
      </c>
      <c r="R12" s="405" t="s">
        <v>123</v>
      </c>
      <c r="S12" s="406"/>
      <c r="T12" s="405"/>
      <c r="U12" s="405"/>
      <c r="V12" s="406"/>
      <c r="W12" s="405"/>
      <c r="X12" s="405"/>
      <c r="Y12" s="406"/>
      <c r="Z12" s="405"/>
      <c r="AA12" s="405"/>
      <c r="AB12" s="406"/>
      <c r="AC12" s="405"/>
      <c r="AD12" s="405"/>
      <c r="AE12" s="406"/>
      <c r="AF12" s="405"/>
      <c r="AG12" s="405"/>
      <c r="AH12" s="406"/>
      <c r="AI12" s="405"/>
      <c r="AJ12" s="405"/>
      <c r="AK12" s="406"/>
      <c r="AL12" s="405"/>
      <c r="AM12" s="405"/>
      <c r="AN12" s="406"/>
      <c r="AO12" s="403"/>
      <c r="AP12" s="403"/>
      <c r="AQ12" s="407">
        <f>IF(ISNA(HLOOKUP("o",$AY12:$CH$21,22-ROW(),0)),0,HLOOKUP("o",$AY12:$CH$21,22-ROW(),0))</f>
        <v>90</v>
      </c>
      <c r="AR12" s="407">
        <f>COUNTIF($AY12:$CH12,"x")</f>
        <v>2</v>
      </c>
      <c r="AS12" s="408">
        <f>RANK(AX12,$AX$10:$AX$19,0)</f>
        <v>3</v>
      </c>
      <c r="AT12" s="409" t="str">
        <f>IF(ISBLANK($B12),"",$B12)</f>
        <v>Бударина Мария</v>
      </c>
      <c r="AW12" s="410">
        <f>HLOOKUP($AQ12,$CK$7:$CW$19,ROW()-6)</f>
        <v>0</v>
      </c>
      <c r="AX12" s="409">
        <f>AQ12-AR12*0.001-AW12*0.03-ISBLANK(A12)</f>
        <v>89.998000000000005</v>
      </c>
      <c r="AY12" s="85">
        <f>AN12</f>
        <v>0</v>
      </c>
      <c r="AZ12" s="85">
        <f>AM12</f>
        <v>0</v>
      </c>
      <c r="BA12" s="85">
        <f>AL12</f>
        <v>0</v>
      </c>
      <c r="BB12" s="85">
        <f>AK12</f>
        <v>0</v>
      </c>
      <c r="BC12" s="85">
        <f>AJ12</f>
        <v>0</v>
      </c>
      <c r="BD12" s="85">
        <f>AI12</f>
        <v>0</v>
      </c>
      <c r="BE12" s="85">
        <f>AH12</f>
        <v>0</v>
      </c>
      <c r="BF12" s="85">
        <f>AG12</f>
        <v>0</v>
      </c>
      <c r="BG12" s="85">
        <f>AF12</f>
        <v>0</v>
      </c>
      <c r="BH12" s="85">
        <f>AE12</f>
        <v>0</v>
      </c>
      <c r="BI12" s="85">
        <f>AD12</f>
        <v>0</v>
      </c>
      <c r="BJ12" s="85">
        <f>AC12</f>
        <v>0</v>
      </c>
      <c r="BK12" s="85">
        <f>AB12</f>
        <v>0</v>
      </c>
      <c r="BL12" s="85">
        <f>AA12</f>
        <v>0</v>
      </c>
      <c r="BM12" s="85">
        <f>Z12</f>
        <v>0</v>
      </c>
      <c r="BN12" s="85">
        <f>Y12</f>
        <v>0</v>
      </c>
      <c r="BO12" s="85">
        <f>X12</f>
        <v>0</v>
      </c>
      <c r="BP12" s="85">
        <f>W12</f>
        <v>0</v>
      </c>
      <c r="BQ12" s="85">
        <f>V12</f>
        <v>0</v>
      </c>
      <c r="BR12" s="85">
        <f>U12</f>
        <v>0</v>
      </c>
      <c r="BS12" s="85">
        <f>T12</f>
        <v>0</v>
      </c>
      <c r="BT12" s="85">
        <f>S12</f>
        <v>0</v>
      </c>
      <c r="BU12" s="85" t="str">
        <f>R12</f>
        <v>x</v>
      </c>
      <c r="BV12" s="85" t="str">
        <f>Q12</f>
        <v>x</v>
      </c>
      <c r="BW12" s="85">
        <f>P12</f>
        <v>0</v>
      </c>
      <c r="BX12" s="85">
        <f>O12</f>
        <v>0</v>
      </c>
      <c r="BY12" s="85" t="str">
        <f>N12</f>
        <v>o</v>
      </c>
      <c r="BZ12" s="85">
        <f>M12</f>
        <v>0</v>
      </c>
      <c r="CA12" s="85">
        <f>L12</f>
        <v>0</v>
      </c>
      <c r="CB12" s="85" t="str">
        <f>K12</f>
        <v>o</v>
      </c>
      <c r="CC12" s="85">
        <f>J12</f>
        <v>0</v>
      </c>
      <c r="CD12" s="85">
        <f>I12</f>
        <v>0</v>
      </c>
      <c r="CE12" s="85" t="str">
        <f>H12</f>
        <v>o</v>
      </c>
      <c r="CF12" s="85">
        <f>G12</f>
        <v>0</v>
      </c>
      <c r="CG12" s="85">
        <f>F12</f>
        <v>0</v>
      </c>
      <c r="CH12" s="85" t="str">
        <f>E12</f>
        <v>o</v>
      </c>
      <c r="CK12" s="85">
        <v>0</v>
      </c>
      <c r="CL12" s="409">
        <f>COUNTIF($E12:$G12,"x")</f>
        <v>0</v>
      </c>
      <c r="CM12" s="85">
        <f>COUNTIF($H12:$J12,"x")</f>
        <v>0</v>
      </c>
      <c r="CN12" s="85">
        <f>COUNTIF($K12:$M12,"x")</f>
        <v>0</v>
      </c>
      <c r="CO12" s="85">
        <f>COUNTIF($N12:$P12,"x")</f>
        <v>0</v>
      </c>
      <c r="CP12" s="85">
        <f>COUNTIF($Q12:$S12,"x")</f>
        <v>2</v>
      </c>
      <c r="CQ12" s="85">
        <f>COUNTIF($T12:$V12,"x")</f>
        <v>0</v>
      </c>
      <c r="CR12" s="85">
        <f>COUNTIF($W12:$Y12,"x")</f>
        <v>0</v>
      </c>
      <c r="CS12" s="85">
        <f>COUNTIF($Z12:$AB12,"x")</f>
        <v>0</v>
      </c>
      <c r="CT12" s="85">
        <f>COUNTIF($AC12:$AE12,"x")</f>
        <v>0</v>
      </c>
      <c r="CU12" s="85">
        <f>COUNTIF($AF12:$AH12,"x")</f>
        <v>0</v>
      </c>
      <c r="CV12" s="85">
        <f>COUNTIF($AI12:$AK12,"x")</f>
        <v>0</v>
      </c>
      <c r="CW12" s="85">
        <f>COUNTIF($AL12:$AN12,"x")</f>
        <v>0</v>
      </c>
      <c r="CY12" s="85">
        <f>IF(ISBLANK(B12),1,0)</f>
        <v>0</v>
      </c>
      <c r="CZ12" s="85">
        <f>IF(OR(CY12=1,AND(CL12=CL$9,OR(CM$8&lt;&gt;0,CL$8=1))),1,0)</f>
        <v>0</v>
      </c>
      <c r="DA12" s="85">
        <f>IF(OR(CZ12=1,AND(CM12=CM$9,OR(CN$8&lt;&gt;0,CM$8=1))),1,0)</f>
        <v>0</v>
      </c>
      <c r="DB12" s="85">
        <f>IF(OR(DA12=1,AND(CN12=CN$9,OR(CO$8&lt;&gt;0,CN$8=1))),1,0)</f>
        <v>0</v>
      </c>
      <c r="DC12" s="85">
        <f>IF(OR(DB12=1,AND(CO12=CO$9,OR(CP$8&lt;&gt;0,CO$8=1))),1,0)</f>
        <v>0</v>
      </c>
      <c r="DD12" s="85">
        <f>IF(OR(DC12=1,AND(CP12=CP$9,OR(CQ$8&lt;&gt;0,CP$8=1))),1,0)</f>
        <v>1</v>
      </c>
      <c r="DE12" s="85">
        <f>IF(OR(DD12=1,AND(CQ12=CQ$9,OR(CR$8&lt;&gt;0,CQ$8=1))),1,0)</f>
        <v>1</v>
      </c>
      <c r="DF12" s="85">
        <f>IF(OR(DE12=1,AND(CR12=CR$9,OR(CS$8&lt;&gt;0,CR$8=1))),1,0)</f>
        <v>1</v>
      </c>
      <c r="DG12" s="85">
        <f>IF(OR(DF12=1,AND(CS12=CS$9,OR(CT$8&lt;&gt;0,CS$8=1))),1,0)</f>
        <v>1</v>
      </c>
      <c r="DH12" s="85">
        <f>IF(OR(DG12=1,AND(CT12=CT$9,OR(CU$8&lt;&gt;0,CT$8=1))),1,0)</f>
        <v>1</v>
      </c>
      <c r="DI12" s="85">
        <f>IF(OR(DH12=1,AND(CU12=CU$9,OR(CV$8&lt;&gt;0,CU$8=1))),1,0)</f>
        <v>1</v>
      </c>
      <c r="DJ12" s="85">
        <f>IF(OR(DI12=1,AND(CV12=CV$9,OR(CW$8&lt;&gt;0,CV$8=1))),1,0)</f>
        <v>1</v>
      </c>
      <c r="DK12" s="85">
        <f>IF(OR(DJ12=1,AND(CW12=CW$9,OR(CX$8&lt;&gt;0,CW$8=1))),1,0)</f>
        <v>1</v>
      </c>
    </row>
    <row r="13" spans="1:115" x14ac:dyDescent="0.2">
      <c r="A13" s="401" t="s">
        <v>136</v>
      </c>
      <c r="B13" s="402" t="s">
        <v>137</v>
      </c>
      <c r="C13" s="402" t="s">
        <v>28</v>
      </c>
      <c r="D13" s="403"/>
      <c r="E13" s="411" t="s">
        <v>135</v>
      </c>
      <c r="F13" s="412"/>
      <c r="G13" s="413"/>
      <c r="H13" s="412" t="s">
        <v>135</v>
      </c>
      <c r="I13" s="412"/>
      <c r="J13" s="413"/>
      <c r="K13" s="412" t="s">
        <v>135</v>
      </c>
      <c r="L13" s="412"/>
      <c r="M13" s="413"/>
      <c r="N13" s="412" t="s">
        <v>123</v>
      </c>
      <c r="O13" s="412" t="s">
        <v>135</v>
      </c>
      <c r="P13" s="413"/>
      <c r="Q13" s="412" t="s">
        <v>123</v>
      </c>
      <c r="R13" s="412" t="s">
        <v>123</v>
      </c>
      <c r="S13" s="413"/>
      <c r="T13" s="412"/>
      <c r="U13" s="412"/>
      <c r="V13" s="413"/>
      <c r="W13" s="412"/>
      <c r="X13" s="412"/>
      <c r="Y13" s="413"/>
      <c r="Z13" s="412"/>
      <c r="AA13" s="412"/>
      <c r="AB13" s="413"/>
      <c r="AC13" s="412"/>
      <c r="AD13" s="412"/>
      <c r="AE13" s="413"/>
      <c r="AF13" s="412"/>
      <c r="AG13" s="412"/>
      <c r="AH13" s="413"/>
      <c r="AI13" s="412"/>
      <c r="AJ13" s="412"/>
      <c r="AK13" s="413"/>
      <c r="AL13" s="412"/>
      <c r="AM13" s="412"/>
      <c r="AN13" s="413"/>
      <c r="AO13" s="403"/>
      <c r="AP13" s="403"/>
      <c r="AQ13" s="414">
        <f>IF(ISNA(HLOOKUP("o",$AY13:$CH$21,22-ROW(),0)),0,HLOOKUP("o",$AY13:$CH$21,22-ROW(),0))</f>
        <v>90</v>
      </c>
      <c r="AR13" s="414">
        <f>COUNTIF($AY13:$CH13,"x")</f>
        <v>3</v>
      </c>
      <c r="AS13" s="408">
        <f>RANK(AX13,$AX$10:$AX$19,0)</f>
        <v>4</v>
      </c>
      <c r="AT13" s="409" t="str">
        <f>IF(ISBLANK($B13),"",$B13)</f>
        <v>Бузовкина Дарья</v>
      </c>
      <c r="AW13" s="410">
        <f>HLOOKUP($AQ13,$CK$7:$CW$19,ROW()-6)</f>
        <v>1</v>
      </c>
      <c r="AX13" s="409">
        <f>AQ13-AR13*0.001-AW13*0.03-ISBLANK(A13)</f>
        <v>89.966999999999999</v>
      </c>
      <c r="AY13" s="85">
        <f>AN13</f>
        <v>0</v>
      </c>
      <c r="AZ13" s="85">
        <f>AM13</f>
        <v>0</v>
      </c>
      <c r="BA13" s="85">
        <f>AL13</f>
        <v>0</v>
      </c>
      <c r="BB13" s="85">
        <f>AK13</f>
        <v>0</v>
      </c>
      <c r="BC13" s="85">
        <f>AJ13</f>
        <v>0</v>
      </c>
      <c r="BD13" s="85">
        <f>AI13</f>
        <v>0</v>
      </c>
      <c r="BE13" s="85">
        <f>AH13</f>
        <v>0</v>
      </c>
      <c r="BF13" s="85">
        <f>AG13</f>
        <v>0</v>
      </c>
      <c r="BG13" s="85">
        <f>AF13</f>
        <v>0</v>
      </c>
      <c r="BH13" s="85">
        <f>AE13</f>
        <v>0</v>
      </c>
      <c r="BI13" s="85">
        <f>AD13</f>
        <v>0</v>
      </c>
      <c r="BJ13" s="85">
        <f>AC13</f>
        <v>0</v>
      </c>
      <c r="BK13" s="85">
        <f>AB13</f>
        <v>0</v>
      </c>
      <c r="BL13" s="85">
        <f>AA13</f>
        <v>0</v>
      </c>
      <c r="BM13" s="85">
        <f>Z13</f>
        <v>0</v>
      </c>
      <c r="BN13" s="85">
        <f>Y13</f>
        <v>0</v>
      </c>
      <c r="BO13" s="85">
        <f>X13</f>
        <v>0</v>
      </c>
      <c r="BP13" s="85">
        <f>W13</f>
        <v>0</v>
      </c>
      <c r="BQ13" s="85">
        <f>V13</f>
        <v>0</v>
      </c>
      <c r="BR13" s="85">
        <f>U13</f>
        <v>0</v>
      </c>
      <c r="BS13" s="85">
        <f>T13</f>
        <v>0</v>
      </c>
      <c r="BT13" s="85">
        <f>S13</f>
        <v>0</v>
      </c>
      <c r="BU13" s="85" t="str">
        <f>R13</f>
        <v>x</v>
      </c>
      <c r="BV13" s="85" t="str">
        <f>Q13</f>
        <v>x</v>
      </c>
      <c r="BW13" s="85">
        <f>P13</f>
        <v>0</v>
      </c>
      <c r="BX13" s="85" t="str">
        <f>O13</f>
        <v>o</v>
      </c>
      <c r="BY13" s="85" t="str">
        <f>N13</f>
        <v>x</v>
      </c>
      <c r="BZ13" s="85">
        <f>M13</f>
        <v>0</v>
      </c>
      <c r="CA13" s="85">
        <f>L13</f>
        <v>0</v>
      </c>
      <c r="CB13" s="85" t="str">
        <f>K13</f>
        <v>o</v>
      </c>
      <c r="CC13" s="85">
        <f>J13</f>
        <v>0</v>
      </c>
      <c r="CD13" s="85">
        <f>I13</f>
        <v>0</v>
      </c>
      <c r="CE13" s="85" t="str">
        <f>H13</f>
        <v>o</v>
      </c>
      <c r="CF13" s="85">
        <f>G13</f>
        <v>0</v>
      </c>
      <c r="CG13" s="85">
        <f>F13</f>
        <v>0</v>
      </c>
      <c r="CH13" s="85" t="str">
        <f>E13</f>
        <v>o</v>
      </c>
      <c r="CK13" s="85">
        <v>0</v>
      </c>
      <c r="CL13" s="85">
        <f>COUNTIF($E13:$G13,"x")</f>
        <v>0</v>
      </c>
      <c r="CM13" s="85">
        <f>COUNTIF($H13:$J13,"x")</f>
        <v>0</v>
      </c>
      <c r="CN13" s="85">
        <f>COUNTIF($K13:$M13,"x")</f>
        <v>0</v>
      </c>
      <c r="CO13" s="85">
        <f>COUNTIF($N13:$P13,"x")</f>
        <v>1</v>
      </c>
      <c r="CP13" s="85">
        <f>COUNTIF($Q13:$S13,"x")</f>
        <v>2</v>
      </c>
      <c r="CQ13" s="85">
        <f>COUNTIF($T13:$V13,"x")</f>
        <v>0</v>
      </c>
      <c r="CR13" s="85">
        <f>COUNTIF($W13:$Y13,"x")</f>
        <v>0</v>
      </c>
      <c r="CS13" s="85">
        <f>COUNTIF($Z13:$AB13,"x")</f>
        <v>0</v>
      </c>
      <c r="CT13" s="85">
        <f>COUNTIF($AC13:$AE13,"x")</f>
        <v>0</v>
      </c>
      <c r="CU13" s="85">
        <f>COUNTIF($AF13:$AH13,"x")</f>
        <v>0</v>
      </c>
      <c r="CV13" s="85">
        <f>COUNTIF($AI13:$AK13,"x")</f>
        <v>0</v>
      </c>
      <c r="CW13" s="85">
        <f>COUNTIF($AL13:$AN13,"x")</f>
        <v>0</v>
      </c>
      <c r="CY13" s="85">
        <f>IF(ISBLANK(B13),1,0)</f>
        <v>0</v>
      </c>
      <c r="CZ13" s="85">
        <f>IF(OR(CY13=1,AND(CL13=CL$9,OR(CM$8&lt;&gt;0,CL$8=1))),1,0)</f>
        <v>0</v>
      </c>
      <c r="DA13" s="85">
        <f>IF(OR(CZ13=1,AND(CM13=CM$9,OR(CN$8&lt;&gt;0,CM$8=1))),1,0)</f>
        <v>0</v>
      </c>
      <c r="DB13" s="85">
        <f>IF(OR(DA13=1,AND(CN13=CN$9,OR(CO$8&lt;&gt;0,CN$8=1))),1,0)</f>
        <v>0</v>
      </c>
      <c r="DC13" s="85">
        <f>IF(OR(DB13=1,AND(CO13=CO$9,OR(CP$8&lt;&gt;0,CO$8=1))),1,0)</f>
        <v>0</v>
      </c>
      <c r="DD13" s="85">
        <f>IF(OR(DC13=1,AND(CP13=CP$9,OR(CQ$8&lt;&gt;0,CP$8=1))),1,0)</f>
        <v>1</v>
      </c>
      <c r="DE13" s="85">
        <f>IF(OR(DD13=1,AND(CQ13=CQ$9,OR(CR$8&lt;&gt;0,CQ$8=1))),1,0)</f>
        <v>1</v>
      </c>
      <c r="DF13" s="85">
        <f>IF(OR(DE13=1,AND(CR13=CR$9,OR(CS$8&lt;&gt;0,CR$8=1))),1,0)</f>
        <v>1</v>
      </c>
      <c r="DG13" s="85">
        <f>IF(OR(DF13=1,AND(CS13=CS$9,OR(CT$8&lt;&gt;0,CS$8=1))),1,0)</f>
        <v>1</v>
      </c>
      <c r="DH13" s="85">
        <f>IF(OR(DG13=1,AND(CT13=CT$9,OR(CU$8&lt;&gt;0,CT$8=1))),1,0)</f>
        <v>1</v>
      </c>
      <c r="DI13" s="85">
        <f>IF(OR(DH13=1,AND(CU13=CU$9,OR(CV$8&lt;&gt;0,CU$8=1))),1,0)</f>
        <v>1</v>
      </c>
      <c r="DJ13" s="85">
        <f>IF(OR(DI13=1,AND(CV13=CV$9,OR(CW$8&lt;&gt;0,CV$8=1))),1,0)</f>
        <v>1</v>
      </c>
      <c r="DK13" s="85">
        <f>IF(OR(DJ13=1,AND(CW13=CW$9,OR(CX$8&lt;&gt;0,CW$8=1))),1,0)</f>
        <v>1</v>
      </c>
    </row>
    <row r="14" spans="1:115" x14ac:dyDescent="0.2">
      <c r="A14" s="401">
        <v>21511405025</v>
      </c>
      <c r="B14" s="402" t="s">
        <v>114</v>
      </c>
      <c r="C14" s="402" t="s">
        <v>28</v>
      </c>
      <c r="D14" s="403"/>
      <c r="E14" s="411" t="s">
        <v>135</v>
      </c>
      <c r="F14" s="412"/>
      <c r="G14" s="413"/>
      <c r="H14" s="412" t="s">
        <v>135</v>
      </c>
      <c r="I14" s="412"/>
      <c r="J14" s="413"/>
      <c r="K14" s="412" t="s">
        <v>135</v>
      </c>
      <c r="L14" s="412"/>
      <c r="M14" s="413"/>
      <c r="N14" s="412" t="s">
        <v>123</v>
      </c>
      <c r="O14" s="412" t="s">
        <v>123</v>
      </c>
      <c r="P14" s="413"/>
      <c r="Q14" s="412"/>
      <c r="R14" s="412"/>
      <c r="S14" s="413"/>
      <c r="T14" s="412"/>
      <c r="U14" s="412"/>
      <c r="V14" s="413"/>
      <c r="W14" s="412"/>
      <c r="X14" s="412"/>
      <c r="Y14" s="413"/>
      <c r="Z14" s="412"/>
      <c r="AA14" s="412"/>
      <c r="AB14" s="413"/>
      <c r="AC14" s="412"/>
      <c r="AD14" s="412"/>
      <c r="AE14" s="413"/>
      <c r="AF14" s="412"/>
      <c r="AG14" s="412"/>
      <c r="AH14" s="413"/>
      <c r="AI14" s="412"/>
      <c r="AJ14" s="412"/>
      <c r="AK14" s="413"/>
      <c r="AL14" s="412"/>
      <c r="AM14" s="412"/>
      <c r="AN14" s="413"/>
      <c r="AO14" s="403"/>
      <c r="AP14" s="403"/>
      <c r="AQ14" s="414">
        <f>IF(ISNA(HLOOKUP("o",$AY14:$CH$21,22-ROW(),0)),0,HLOOKUP("o",$AY14:$CH$21,22-ROW(),0))</f>
        <v>80</v>
      </c>
      <c r="AR14" s="414">
        <f>COUNTIF($AY14:$CH14,"x")</f>
        <v>2</v>
      </c>
      <c r="AS14" s="408">
        <f>RANK(AX14,$AX$10:$AX$19,0)</f>
        <v>5</v>
      </c>
      <c r="AT14" s="409" t="str">
        <f>IF(ISBLANK($B14),"",$B14)</f>
        <v>Шуршина Диана</v>
      </c>
      <c r="AW14" s="410">
        <f>HLOOKUP($AQ14,$CK$7:$CW$19,ROW()-6)</f>
        <v>0</v>
      </c>
      <c r="AX14" s="409">
        <f>AQ14-AR14*0.001-AW14*0.03-ISBLANK(A14)</f>
        <v>79.998000000000005</v>
      </c>
      <c r="AY14" s="85">
        <f>AN14</f>
        <v>0</v>
      </c>
      <c r="AZ14" s="85">
        <f>AM14</f>
        <v>0</v>
      </c>
      <c r="BA14" s="85">
        <f>AL14</f>
        <v>0</v>
      </c>
      <c r="BB14" s="85">
        <f>AK14</f>
        <v>0</v>
      </c>
      <c r="BC14" s="85">
        <f>AJ14</f>
        <v>0</v>
      </c>
      <c r="BD14" s="85">
        <f>AI14</f>
        <v>0</v>
      </c>
      <c r="BE14" s="85">
        <f>AH14</f>
        <v>0</v>
      </c>
      <c r="BF14" s="85">
        <f>AG14</f>
        <v>0</v>
      </c>
      <c r="BG14" s="85">
        <f>AF14</f>
        <v>0</v>
      </c>
      <c r="BH14" s="85">
        <f>AE14</f>
        <v>0</v>
      </c>
      <c r="BI14" s="85">
        <f>AD14</f>
        <v>0</v>
      </c>
      <c r="BJ14" s="85">
        <f>AC14</f>
        <v>0</v>
      </c>
      <c r="BK14" s="85">
        <f>AB14</f>
        <v>0</v>
      </c>
      <c r="BL14" s="85">
        <f>AA14</f>
        <v>0</v>
      </c>
      <c r="BM14" s="85">
        <f>Z14</f>
        <v>0</v>
      </c>
      <c r="BN14" s="85">
        <f>Y14</f>
        <v>0</v>
      </c>
      <c r="BO14" s="85">
        <f>X14</f>
        <v>0</v>
      </c>
      <c r="BP14" s="85">
        <f>W14</f>
        <v>0</v>
      </c>
      <c r="BQ14" s="85">
        <f>V14</f>
        <v>0</v>
      </c>
      <c r="BR14" s="85">
        <f>U14</f>
        <v>0</v>
      </c>
      <c r="BS14" s="85">
        <f>T14</f>
        <v>0</v>
      </c>
      <c r="BT14" s="85">
        <f>S14</f>
        <v>0</v>
      </c>
      <c r="BU14" s="85">
        <f>R14</f>
        <v>0</v>
      </c>
      <c r="BV14" s="85">
        <f>Q14</f>
        <v>0</v>
      </c>
      <c r="BW14" s="85">
        <f>P14</f>
        <v>0</v>
      </c>
      <c r="BX14" s="85" t="str">
        <f>O14</f>
        <v>x</v>
      </c>
      <c r="BY14" s="85" t="str">
        <f>N14</f>
        <v>x</v>
      </c>
      <c r="BZ14" s="85">
        <f>M14</f>
        <v>0</v>
      </c>
      <c r="CA14" s="85">
        <f>L14</f>
        <v>0</v>
      </c>
      <c r="CB14" s="85" t="str">
        <f>K14</f>
        <v>o</v>
      </c>
      <c r="CC14" s="85">
        <f>J14</f>
        <v>0</v>
      </c>
      <c r="CD14" s="85">
        <f>I14</f>
        <v>0</v>
      </c>
      <c r="CE14" s="85" t="str">
        <f>H14</f>
        <v>o</v>
      </c>
      <c r="CF14" s="85">
        <f>G14</f>
        <v>0</v>
      </c>
      <c r="CG14" s="85">
        <f>F14</f>
        <v>0</v>
      </c>
      <c r="CH14" s="85" t="str">
        <f>E14</f>
        <v>o</v>
      </c>
      <c r="CK14" s="85">
        <v>0</v>
      </c>
      <c r="CL14" s="85">
        <f>COUNTIF($E14:$G14,"x")</f>
        <v>0</v>
      </c>
      <c r="CM14" s="85">
        <f>COUNTIF($H14:$J14,"x")</f>
        <v>0</v>
      </c>
      <c r="CN14" s="85">
        <f>COUNTIF($K14:$M14,"x")</f>
        <v>0</v>
      </c>
      <c r="CO14" s="85">
        <f>COUNTIF($N14:$P14,"x")</f>
        <v>2</v>
      </c>
      <c r="CP14" s="85">
        <f>COUNTIF($Q14:$S14,"x")</f>
        <v>0</v>
      </c>
      <c r="CQ14" s="85">
        <f>COUNTIF($T14:$V14,"x")</f>
        <v>0</v>
      </c>
      <c r="CR14" s="85">
        <f>COUNTIF($W14:$Y14,"x")</f>
        <v>0</v>
      </c>
      <c r="CS14" s="85">
        <f>COUNTIF($Z14:$AB14,"x")</f>
        <v>0</v>
      </c>
      <c r="CT14" s="85">
        <f>COUNTIF($AC14:$AE14,"x")</f>
        <v>0</v>
      </c>
      <c r="CU14" s="85">
        <f>COUNTIF($AF14:$AH14,"x")</f>
        <v>0</v>
      </c>
      <c r="CV14" s="85">
        <f>COUNTIF($AI14:$AK14,"x")</f>
        <v>0</v>
      </c>
      <c r="CW14" s="85">
        <f>COUNTIF($AL14:$AN14,"x")</f>
        <v>0</v>
      </c>
      <c r="CY14" s="85">
        <f>IF(ISBLANK(B14),1,0)</f>
        <v>0</v>
      </c>
      <c r="CZ14" s="85">
        <f>IF(OR(CY14=1,AND(CL14=CL$9,OR(CM$8&lt;&gt;0,CL$8=1))),1,0)</f>
        <v>0</v>
      </c>
      <c r="DA14" s="85">
        <f>IF(OR(CZ14=1,AND(CM14=CM$9,OR(CN$8&lt;&gt;0,CM$8=1))),1,0)</f>
        <v>0</v>
      </c>
      <c r="DB14" s="85">
        <f>IF(OR(DA14=1,AND(CN14=CN$9,OR(CO$8&lt;&gt;0,CN$8=1))),1,0)</f>
        <v>0</v>
      </c>
      <c r="DC14" s="85">
        <f>IF(OR(DB14=1,AND(CO14=CO$9,OR(CP$8&lt;&gt;0,CO$8=1))),1,0)</f>
        <v>1</v>
      </c>
      <c r="DD14" s="85">
        <f>IF(OR(DC14=1,AND(CP14=CP$9,OR(CQ$8&lt;&gt;0,CP$8=1))),1,0)</f>
        <v>1</v>
      </c>
      <c r="DE14" s="85">
        <f>IF(OR(DD14=1,AND(CQ14=CQ$9,OR(CR$8&lt;&gt;0,CQ$8=1))),1,0)</f>
        <v>1</v>
      </c>
      <c r="DF14" s="85">
        <f>IF(OR(DE14=1,AND(CR14=CR$9,OR(CS$8&lt;&gt;0,CR$8=1))),1,0)</f>
        <v>1</v>
      </c>
      <c r="DG14" s="85">
        <f>IF(OR(DF14=1,AND(CS14=CS$9,OR(CT$8&lt;&gt;0,CS$8=1))),1,0)</f>
        <v>1</v>
      </c>
      <c r="DH14" s="85">
        <f>IF(OR(DG14=1,AND(CT14=CT$9,OR(CU$8&lt;&gt;0,CT$8=1))),1,0)</f>
        <v>1</v>
      </c>
      <c r="DI14" s="85">
        <f>IF(OR(DH14=1,AND(CU14=CU$9,OR(CV$8&lt;&gt;0,CU$8=1))),1,0)</f>
        <v>1</v>
      </c>
      <c r="DJ14" s="85">
        <f>IF(OR(DI14=1,AND(CV14=CV$9,OR(CW$8&lt;&gt;0,CV$8=1))),1,0)</f>
        <v>1</v>
      </c>
      <c r="DK14" s="85">
        <f>IF(OR(DJ14=1,AND(CW14=CW$9,OR(CX$8&lt;&gt;0,CW$8=1))),1,0)</f>
        <v>1</v>
      </c>
    </row>
    <row r="15" spans="1:115" hidden="1" x14ac:dyDescent="0.2">
      <c r="A15" s="401"/>
      <c r="B15" s="402"/>
      <c r="C15" s="402"/>
      <c r="D15" s="403"/>
      <c r="E15" s="411"/>
      <c r="F15" s="412"/>
      <c r="G15" s="413"/>
      <c r="H15" s="412"/>
      <c r="I15" s="412"/>
      <c r="J15" s="413"/>
      <c r="K15" s="412"/>
      <c r="L15" s="412"/>
      <c r="M15" s="413"/>
      <c r="N15" s="412"/>
      <c r="O15" s="412"/>
      <c r="P15" s="413"/>
      <c r="Q15" s="412"/>
      <c r="R15" s="412"/>
      <c r="S15" s="413"/>
      <c r="T15" s="412"/>
      <c r="U15" s="412"/>
      <c r="V15" s="413"/>
      <c r="W15" s="412"/>
      <c r="X15" s="412"/>
      <c r="Y15" s="413"/>
      <c r="Z15" s="412"/>
      <c r="AA15" s="412"/>
      <c r="AB15" s="413"/>
      <c r="AC15" s="412"/>
      <c r="AD15" s="412"/>
      <c r="AE15" s="413"/>
      <c r="AF15" s="412"/>
      <c r="AG15" s="412"/>
      <c r="AH15" s="413"/>
      <c r="AI15" s="412"/>
      <c r="AJ15" s="412"/>
      <c r="AK15" s="413"/>
      <c r="AL15" s="412"/>
      <c r="AM15" s="412"/>
      <c r="AN15" s="413"/>
      <c r="AO15" s="403"/>
      <c r="AP15" s="403"/>
      <c r="AQ15" s="414">
        <f>IF(ISNA(HLOOKUP("o",$AY15:$CH$21,22-ROW(),0)),0,HLOOKUP("o",$AY15:$CH$21,22-ROW(),0))</f>
        <v>0</v>
      </c>
      <c r="AR15" s="414">
        <f t="shared" ref="AR10:AR19" si="0">COUNTIF($AY15:$CH15,"x")</f>
        <v>0</v>
      </c>
      <c r="AS15" s="408">
        <f t="shared" ref="AS10:AS19" si="1">RANK(AX15,$AX$10:$AX$19,0)</f>
        <v>6</v>
      </c>
      <c r="AT15" s="409" t="str">
        <f t="shared" ref="AT11:AT19" si="2">IF(ISBLANK($B15),"",$B15)</f>
        <v/>
      </c>
      <c r="AW15" s="410">
        <f t="shared" ref="AW11:AW19" si="3">HLOOKUP($AQ15,$CK$7:$CW$19,ROW()-6)</f>
        <v>0</v>
      </c>
      <c r="AX15" s="409">
        <f t="shared" ref="AX10:AX19" si="4">AQ15-AR15*0.001-AW15*0.03-ISBLANK(A15)</f>
        <v>-1</v>
      </c>
      <c r="AY15" s="85">
        <f t="shared" ref="AY10:AY19" si="5">AN15</f>
        <v>0</v>
      </c>
      <c r="AZ15" s="85">
        <f t="shared" ref="AZ10:AZ19" si="6">AM15</f>
        <v>0</v>
      </c>
      <c r="BA15" s="85">
        <f t="shared" ref="BA10:BA19" si="7">AL15</f>
        <v>0</v>
      </c>
      <c r="BB15" s="85">
        <f t="shared" ref="BB10:BB19" si="8">AK15</f>
        <v>0</v>
      </c>
      <c r="BC15" s="85">
        <f t="shared" ref="BC10:BC19" si="9">AJ15</f>
        <v>0</v>
      </c>
      <c r="BD15" s="85">
        <f t="shared" ref="BD10:BD19" si="10">AI15</f>
        <v>0</v>
      </c>
      <c r="BE15" s="85">
        <f t="shared" ref="BE10:BE19" si="11">AH15</f>
        <v>0</v>
      </c>
      <c r="BF15" s="85">
        <f t="shared" ref="BF10:BF19" si="12">AG15</f>
        <v>0</v>
      </c>
      <c r="BG15" s="85">
        <f t="shared" ref="BG10:BG19" si="13">AF15</f>
        <v>0</v>
      </c>
      <c r="BH15" s="85">
        <f t="shared" ref="BH10:BH19" si="14">AE15</f>
        <v>0</v>
      </c>
      <c r="BI15" s="85">
        <f t="shared" ref="BI10:BI19" si="15">AD15</f>
        <v>0</v>
      </c>
      <c r="BJ15" s="85">
        <f t="shared" ref="BJ10:BJ19" si="16">AC15</f>
        <v>0</v>
      </c>
      <c r="BK15" s="85">
        <f t="shared" ref="BK10:BK19" si="17">AB15</f>
        <v>0</v>
      </c>
      <c r="BL15" s="85">
        <f t="shared" ref="BL10:BL19" si="18">AA15</f>
        <v>0</v>
      </c>
      <c r="BM15" s="85">
        <f t="shared" ref="BM10:BM19" si="19">Z15</f>
        <v>0</v>
      </c>
      <c r="BN15" s="85">
        <f t="shared" ref="BN10:BN19" si="20">Y15</f>
        <v>0</v>
      </c>
      <c r="BO15" s="85">
        <f t="shared" ref="BO10:BO19" si="21">X15</f>
        <v>0</v>
      </c>
      <c r="BP15" s="85">
        <f t="shared" ref="BP10:BP19" si="22">W15</f>
        <v>0</v>
      </c>
      <c r="BQ15" s="85">
        <f t="shared" ref="BQ10:BQ19" si="23">V15</f>
        <v>0</v>
      </c>
      <c r="BR15" s="85">
        <f t="shared" ref="BR10:BR19" si="24">U15</f>
        <v>0</v>
      </c>
      <c r="BS15" s="85">
        <f t="shared" ref="BS10:BS19" si="25">T15</f>
        <v>0</v>
      </c>
      <c r="BT15" s="85">
        <f t="shared" ref="BT10:BT19" si="26">S15</f>
        <v>0</v>
      </c>
      <c r="BU15" s="85">
        <f t="shared" ref="BU10:BU19" si="27">R15</f>
        <v>0</v>
      </c>
      <c r="BV15" s="85">
        <f t="shared" ref="BV10:BV19" si="28">Q15</f>
        <v>0</v>
      </c>
      <c r="BW15" s="85">
        <f t="shared" ref="BW10:BW19" si="29">P15</f>
        <v>0</v>
      </c>
      <c r="BX15" s="85">
        <f t="shared" ref="BX10:BX19" si="30">O15</f>
        <v>0</v>
      </c>
      <c r="BY15" s="85">
        <f t="shared" ref="BY10:BY19" si="31">N15</f>
        <v>0</v>
      </c>
      <c r="BZ15" s="85">
        <f t="shared" ref="BZ10:BZ19" si="32">M15</f>
        <v>0</v>
      </c>
      <c r="CA15" s="85">
        <f t="shared" ref="CA10:CA19" si="33">L15</f>
        <v>0</v>
      </c>
      <c r="CB15" s="85">
        <f t="shared" ref="CB10:CB19" si="34">K15</f>
        <v>0</v>
      </c>
      <c r="CC15" s="85">
        <f t="shared" ref="CC10:CC19" si="35">J15</f>
        <v>0</v>
      </c>
      <c r="CD15" s="85">
        <f t="shared" ref="CD10:CD19" si="36">I15</f>
        <v>0</v>
      </c>
      <c r="CE15" s="85">
        <f t="shared" ref="CE10:CE19" si="37">H15</f>
        <v>0</v>
      </c>
      <c r="CF15" s="85">
        <f t="shared" ref="CF10:CF19" si="38">G15</f>
        <v>0</v>
      </c>
      <c r="CG15" s="85">
        <f t="shared" ref="CG10:CG19" si="39">F15</f>
        <v>0</v>
      </c>
      <c r="CH15" s="85">
        <f t="shared" ref="CH10:CH19" si="40">E15</f>
        <v>0</v>
      </c>
      <c r="CK15" s="85">
        <v>0</v>
      </c>
      <c r="CL15" s="85">
        <f t="shared" ref="CL10:CL19" si="41">COUNTIF($E15:$G15,"x")</f>
        <v>0</v>
      </c>
      <c r="CM15" s="85">
        <f t="shared" ref="CM10:CM19" si="42">COUNTIF($H15:$J15,"x")</f>
        <v>0</v>
      </c>
      <c r="CN15" s="85">
        <f t="shared" ref="CN10:CN19" si="43">COUNTIF($K15:$M15,"x")</f>
        <v>0</v>
      </c>
      <c r="CO15" s="85">
        <f t="shared" ref="CO10:CO19" si="44">COUNTIF($N15:$P15,"x")</f>
        <v>0</v>
      </c>
      <c r="CP15" s="85">
        <f t="shared" ref="CP10:CP19" si="45">COUNTIF($Q15:$S15,"x")</f>
        <v>0</v>
      </c>
      <c r="CQ15" s="85">
        <f t="shared" ref="CQ10:CQ19" si="46">COUNTIF($T15:$V15,"x")</f>
        <v>0</v>
      </c>
      <c r="CR15" s="85">
        <f t="shared" ref="CR10:CR19" si="47">COUNTIF($W15:$Y15,"x")</f>
        <v>0</v>
      </c>
      <c r="CS15" s="85">
        <f t="shared" ref="CS10:CS19" si="48">COUNTIF($Z15:$AB15,"x")</f>
        <v>0</v>
      </c>
      <c r="CT15" s="85">
        <f t="shared" ref="CT10:CT19" si="49">COUNTIF($AC15:$AE15,"x")</f>
        <v>0</v>
      </c>
      <c r="CU15" s="85">
        <f t="shared" ref="CU10:CU19" si="50">COUNTIF($AF15:$AH15,"x")</f>
        <v>0</v>
      </c>
      <c r="CV15" s="85">
        <f t="shared" ref="CV10:CV19" si="51">COUNTIF($AI15:$AK15,"x")</f>
        <v>0</v>
      </c>
      <c r="CW15" s="85">
        <f t="shared" ref="CW10:CW19" si="52">COUNTIF($AL15:$AN15,"x")</f>
        <v>0</v>
      </c>
      <c r="CY15" s="85">
        <f t="shared" ref="CY11:CY19" si="53">IF(ISBLANK(B15),1,0)</f>
        <v>1</v>
      </c>
      <c r="CZ15" s="85">
        <f t="shared" ref="CZ10:DK19" si="54">IF(OR(CY15=1,AND(CL15=CL$9,OR(CM$8&lt;&gt;0,CL$8=1))),1,0)</f>
        <v>1</v>
      </c>
      <c r="DA15" s="85">
        <f t="shared" si="54"/>
        <v>1</v>
      </c>
      <c r="DB15" s="85">
        <f t="shared" si="54"/>
        <v>1</v>
      </c>
      <c r="DC15" s="85">
        <f t="shared" si="54"/>
        <v>1</v>
      </c>
      <c r="DD15" s="85">
        <f t="shared" si="54"/>
        <v>1</v>
      </c>
      <c r="DE15" s="85">
        <f t="shared" si="54"/>
        <v>1</v>
      </c>
      <c r="DF15" s="85">
        <f t="shared" si="54"/>
        <v>1</v>
      </c>
      <c r="DG15" s="85">
        <f t="shared" si="54"/>
        <v>1</v>
      </c>
      <c r="DH15" s="85">
        <f t="shared" si="54"/>
        <v>1</v>
      </c>
      <c r="DI15" s="85">
        <f t="shared" si="54"/>
        <v>1</v>
      </c>
      <c r="DJ15" s="85">
        <f t="shared" si="54"/>
        <v>1</v>
      </c>
      <c r="DK15" s="85">
        <f t="shared" si="54"/>
        <v>1</v>
      </c>
    </row>
    <row r="16" spans="1:115" hidden="1" x14ac:dyDescent="0.2">
      <c r="A16" s="401"/>
      <c r="B16" s="402"/>
      <c r="C16" s="402"/>
      <c r="D16" s="403"/>
      <c r="E16" s="411"/>
      <c r="F16" s="412"/>
      <c r="G16" s="413"/>
      <c r="H16" s="412"/>
      <c r="I16" s="412"/>
      <c r="J16" s="413"/>
      <c r="K16" s="412"/>
      <c r="L16" s="412"/>
      <c r="M16" s="413"/>
      <c r="N16" s="412"/>
      <c r="O16" s="412"/>
      <c r="P16" s="413"/>
      <c r="Q16" s="412"/>
      <c r="R16" s="412"/>
      <c r="S16" s="413"/>
      <c r="T16" s="412"/>
      <c r="U16" s="412"/>
      <c r="V16" s="413"/>
      <c r="W16" s="412"/>
      <c r="X16" s="412"/>
      <c r="Y16" s="413"/>
      <c r="Z16" s="412"/>
      <c r="AA16" s="412"/>
      <c r="AB16" s="413"/>
      <c r="AC16" s="412"/>
      <c r="AD16" s="412"/>
      <c r="AE16" s="413"/>
      <c r="AF16" s="412"/>
      <c r="AG16" s="412"/>
      <c r="AH16" s="413"/>
      <c r="AI16" s="412"/>
      <c r="AJ16" s="412"/>
      <c r="AK16" s="413"/>
      <c r="AL16" s="412"/>
      <c r="AM16" s="412"/>
      <c r="AN16" s="413"/>
      <c r="AO16" s="403"/>
      <c r="AP16" s="403"/>
      <c r="AQ16" s="414">
        <f>IF(ISNA(HLOOKUP("o",$AY16:$CH$21,22-ROW(),0)),0,HLOOKUP("o",$AY16:$CH$21,22-ROW(),0))</f>
        <v>0</v>
      </c>
      <c r="AR16" s="414">
        <f t="shared" si="0"/>
        <v>0</v>
      </c>
      <c r="AS16" s="408">
        <f t="shared" si="1"/>
        <v>6</v>
      </c>
      <c r="AT16" s="409" t="str">
        <f t="shared" si="2"/>
        <v/>
      </c>
      <c r="AW16" s="410">
        <f t="shared" si="3"/>
        <v>0</v>
      </c>
      <c r="AX16" s="409">
        <f t="shared" si="4"/>
        <v>-1</v>
      </c>
      <c r="AY16" s="85">
        <f t="shared" si="5"/>
        <v>0</v>
      </c>
      <c r="AZ16" s="85">
        <f t="shared" si="6"/>
        <v>0</v>
      </c>
      <c r="BA16" s="85">
        <f t="shared" si="7"/>
        <v>0</v>
      </c>
      <c r="BB16" s="85">
        <f t="shared" si="8"/>
        <v>0</v>
      </c>
      <c r="BC16" s="85">
        <f t="shared" si="9"/>
        <v>0</v>
      </c>
      <c r="BD16" s="85">
        <f t="shared" si="10"/>
        <v>0</v>
      </c>
      <c r="BE16" s="85">
        <f t="shared" si="11"/>
        <v>0</v>
      </c>
      <c r="BF16" s="85">
        <f t="shared" si="12"/>
        <v>0</v>
      </c>
      <c r="BG16" s="85">
        <f t="shared" si="13"/>
        <v>0</v>
      </c>
      <c r="BH16" s="85">
        <f t="shared" si="14"/>
        <v>0</v>
      </c>
      <c r="BI16" s="85">
        <f t="shared" si="15"/>
        <v>0</v>
      </c>
      <c r="BJ16" s="85">
        <f t="shared" si="16"/>
        <v>0</v>
      </c>
      <c r="BK16" s="85">
        <f t="shared" si="17"/>
        <v>0</v>
      </c>
      <c r="BL16" s="85">
        <f t="shared" si="18"/>
        <v>0</v>
      </c>
      <c r="BM16" s="85">
        <f t="shared" si="19"/>
        <v>0</v>
      </c>
      <c r="BN16" s="85">
        <f t="shared" si="20"/>
        <v>0</v>
      </c>
      <c r="BO16" s="85">
        <f t="shared" si="21"/>
        <v>0</v>
      </c>
      <c r="BP16" s="85">
        <f t="shared" si="22"/>
        <v>0</v>
      </c>
      <c r="BQ16" s="85">
        <f t="shared" si="23"/>
        <v>0</v>
      </c>
      <c r="BR16" s="85">
        <f t="shared" si="24"/>
        <v>0</v>
      </c>
      <c r="BS16" s="85">
        <f t="shared" si="25"/>
        <v>0</v>
      </c>
      <c r="BT16" s="85">
        <f t="shared" si="26"/>
        <v>0</v>
      </c>
      <c r="BU16" s="85">
        <f t="shared" si="27"/>
        <v>0</v>
      </c>
      <c r="BV16" s="85">
        <f t="shared" si="28"/>
        <v>0</v>
      </c>
      <c r="BW16" s="85">
        <f t="shared" si="29"/>
        <v>0</v>
      </c>
      <c r="BX16" s="85">
        <f t="shared" si="30"/>
        <v>0</v>
      </c>
      <c r="BY16" s="85">
        <f t="shared" si="31"/>
        <v>0</v>
      </c>
      <c r="BZ16" s="85">
        <f t="shared" si="32"/>
        <v>0</v>
      </c>
      <c r="CA16" s="85">
        <f t="shared" si="33"/>
        <v>0</v>
      </c>
      <c r="CB16" s="85">
        <f t="shared" si="34"/>
        <v>0</v>
      </c>
      <c r="CC16" s="85">
        <f t="shared" si="35"/>
        <v>0</v>
      </c>
      <c r="CD16" s="85">
        <f t="shared" si="36"/>
        <v>0</v>
      </c>
      <c r="CE16" s="85">
        <f t="shared" si="37"/>
        <v>0</v>
      </c>
      <c r="CF16" s="85">
        <f t="shared" si="38"/>
        <v>0</v>
      </c>
      <c r="CG16" s="85">
        <f t="shared" si="39"/>
        <v>0</v>
      </c>
      <c r="CH16" s="85">
        <f t="shared" si="40"/>
        <v>0</v>
      </c>
      <c r="CK16" s="85">
        <v>0</v>
      </c>
      <c r="CL16" s="85">
        <f t="shared" si="41"/>
        <v>0</v>
      </c>
      <c r="CM16" s="85">
        <f t="shared" si="42"/>
        <v>0</v>
      </c>
      <c r="CN16" s="85">
        <f t="shared" si="43"/>
        <v>0</v>
      </c>
      <c r="CO16" s="85">
        <f t="shared" si="44"/>
        <v>0</v>
      </c>
      <c r="CP16" s="85">
        <f t="shared" si="45"/>
        <v>0</v>
      </c>
      <c r="CQ16" s="85">
        <f t="shared" si="46"/>
        <v>0</v>
      </c>
      <c r="CR16" s="85">
        <f t="shared" si="47"/>
        <v>0</v>
      </c>
      <c r="CS16" s="85">
        <f t="shared" si="48"/>
        <v>0</v>
      </c>
      <c r="CT16" s="85">
        <f t="shared" si="49"/>
        <v>0</v>
      </c>
      <c r="CU16" s="85">
        <f t="shared" si="50"/>
        <v>0</v>
      </c>
      <c r="CV16" s="85">
        <f t="shared" si="51"/>
        <v>0</v>
      </c>
      <c r="CW16" s="85">
        <f t="shared" si="52"/>
        <v>0</v>
      </c>
      <c r="CY16" s="85">
        <f t="shared" si="53"/>
        <v>1</v>
      </c>
      <c r="CZ16" s="85">
        <f t="shared" si="54"/>
        <v>1</v>
      </c>
      <c r="DA16" s="85">
        <f t="shared" si="54"/>
        <v>1</v>
      </c>
      <c r="DB16" s="85">
        <f t="shared" si="54"/>
        <v>1</v>
      </c>
      <c r="DC16" s="85">
        <f t="shared" si="54"/>
        <v>1</v>
      </c>
      <c r="DD16" s="85">
        <f t="shared" si="54"/>
        <v>1</v>
      </c>
      <c r="DE16" s="85">
        <f t="shared" si="54"/>
        <v>1</v>
      </c>
      <c r="DF16" s="85">
        <f t="shared" si="54"/>
        <v>1</v>
      </c>
      <c r="DG16" s="85">
        <f t="shared" si="54"/>
        <v>1</v>
      </c>
      <c r="DH16" s="85">
        <f t="shared" si="54"/>
        <v>1</v>
      </c>
      <c r="DI16" s="85">
        <f t="shared" si="54"/>
        <v>1</v>
      </c>
      <c r="DJ16" s="85">
        <f t="shared" si="54"/>
        <v>1</v>
      </c>
      <c r="DK16" s="85">
        <f t="shared" si="54"/>
        <v>1</v>
      </c>
    </row>
    <row r="17" spans="1:115" hidden="1" x14ac:dyDescent="0.2">
      <c r="A17" s="401"/>
      <c r="B17" s="402"/>
      <c r="C17" s="402"/>
      <c r="D17" s="403"/>
      <c r="E17" s="411"/>
      <c r="F17" s="412"/>
      <c r="G17" s="413"/>
      <c r="H17" s="412"/>
      <c r="I17" s="412"/>
      <c r="J17" s="413"/>
      <c r="K17" s="412"/>
      <c r="L17" s="412"/>
      <c r="M17" s="413"/>
      <c r="N17" s="412"/>
      <c r="O17" s="412"/>
      <c r="P17" s="413"/>
      <c r="Q17" s="412"/>
      <c r="R17" s="412"/>
      <c r="S17" s="413"/>
      <c r="T17" s="412"/>
      <c r="U17" s="412"/>
      <c r="V17" s="413"/>
      <c r="W17" s="412"/>
      <c r="X17" s="412"/>
      <c r="Y17" s="413"/>
      <c r="Z17" s="412"/>
      <c r="AA17" s="412"/>
      <c r="AB17" s="413"/>
      <c r="AC17" s="412"/>
      <c r="AD17" s="412"/>
      <c r="AE17" s="413"/>
      <c r="AF17" s="412"/>
      <c r="AG17" s="412"/>
      <c r="AH17" s="413"/>
      <c r="AI17" s="412"/>
      <c r="AJ17" s="412"/>
      <c r="AK17" s="413"/>
      <c r="AL17" s="412"/>
      <c r="AM17" s="412"/>
      <c r="AN17" s="413"/>
      <c r="AO17" s="403"/>
      <c r="AP17" s="403"/>
      <c r="AQ17" s="414">
        <f>IF(ISNA(HLOOKUP("o",$AY17:$CH$21,22-ROW(),0)),0,HLOOKUP("o",$AY17:$CH$21,22-ROW(),0))</f>
        <v>0</v>
      </c>
      <c r="AR17" s="414">
        <f t="shared" si="0"/>
        <v>0</v>
      </c>
      <c r="AS17" s="408">
        <f t="shared" si="1"/>
        <v>6</v>
      </c>
      <c r="AT17" s="409" t="str">
        <f t="shared" si="2"/>
        <v/>
      </c>
      <c r="AW17" s="410">
        <f t="shared" si="3"/>
        <v>0</v>
      </c>
      <c r="AX17" s="409">
        <f t="shared" si="4"/>
        <v>-1</v>
      </c>
      <c r="AY17" s="85">
        <f t="shared" si="5"/>
        <v>0</v>
      </c>
      <c r="AZ17" s="85">
        <f t="shared" si="6"/>
        <v>0</v>
      </c>
      <c r="BA17" s="85">
        <f t="shared" si="7"/>
        <v>0</v>
      </c>
      <c r="BB17" s="85">
        <f t="shared" si="8"/>
        <v>0</v>
      </c>
      <c r="BC17" s="85">
        <f t="shared" si="9"/>
        <v>0</v>
      </c>
      <c r="BD17" s="85">
        <f t="shared" si="10"/>
        <v>0</v>
      </c>
      <c r="BE17" s="85">
        <f t="shared" si="11"/>
        <v>0</v>
      </c>
      <c r="BF17" s="85">
        <f t="shared" si="12"/>
        <v>0</v>
      </c>
      <c r="BG17" s="85">
        <f t="shared" si="13"/>
        <v>0</v>
      </c>
      <c r="BH17" s="85">
        <f t="shared" si="14"/>
        <v>0</v>
      </c>
      <c r="BI17" s="85">
        <f t="shared" si="15"/>
        <v>0</v>
      </c>
      <c r="BJ17" s="85">
        <f t="shared" si="16"/>
        <v>0</v>
      </c>
      <c r="BK17" s="85">
        <f t="shared" si="17"/>
        <v>0</v>
      </c>
      <c r="BL17" s="85">
        <f t="shared" si="18"/>
        <v>0</v>
      </c>
      <c r="BM17" s="85">
        <f t="shared" si="19"/>
        <v>0</v>
      </c>
      <c r="BN17" s="85">
        <f t="shared" si="20"/>
        <v>0</v>
      </c>
      <c r="BO17" s="85">
        <f t="shared" si="21"/>
        <v>0</v>
      </c>
      <c r="BP17" s="85">
        <f t="shared" si="22"/>
        <v>0</v>
      </c>
      <c r="BQ17" s="85">
        <f t="shared" si="23"/>
        <v>0</v>
      </c>
      <c r="BR17" s="85">
        <f t="shared" si="24"/>
        <v>0</v>
      </c>
      <c r="BS17" s="85">
        <f t="shared" si="25"/>
        <v>0</v>
      </c>
      <c r="BT17" s="85">
        <f t="shared" si="26"/>
        <v>0</v>
      </c>
      <c r="BU17" s="85">
        <f t="shared" si="27"/>
        <v>0</v>
      </c>
      <c r="BV17" s="85">
        <f t="shared" si="28"/>
        <v>0</v>
      </c>
      <c r="BW17" s="85">
        <f t="shared" si="29"/>
        <v>0</v>
      </c>
      <c r="BX17" s="85">
        <f t="shared" si="30"/>
        <v>0</v>
      </c>
      <c r="BY17" s="85">
        <f t="shared" si="31"/>
        <v>0</v>
      </c>
      <c r="BZ17" s="85">
        <f t="shared" si="32"/>
        <v>0</v>
      </c>
      <c r="CA17" s="85">
        <f t="shared" si="33"/>
        <v>0</v>
      </c>
      <c r="CB17" s="85">
        <f t="shared" si="34"/>
        <v>0</v>
      </c>
      <c r="CC17" s="85">
        <f t="shared" si="35"/>
        <v>0</v>
      </c>
      <c r="CD17" s="85">
        <f t="shared" si="36"/>
        <v>0</v>
      </c>
      <c r="CE17" s="85">
        <f t="shared" si="37"/>
        <v>0</v>
      </c>
      <c r="CF17" s="85">
        <f t="shared" si="38"/>
        <v>0</v>
      </c>
      <c r="CG17" s="85">
        <f t="shared" si="39"/>
        <v>0</v>
      </c>
      <c r="CH17" s="85">
        <f t="shared" si="40"/>
        <v>0</v>
      </c>
      <c r="CK17" s="85">
        <v>0</v>
      </c>
      <c r="CL17" s="85">
        <f t="shared" si="41"/>
        <v>0</v>
      </c>
      <c r="CM17" s="85">
        <f t="shared" si="42"/>
        <v>0</v>
      </c>
      <c r="CN17" s="85">
        <f t="shared" si="43"/>
        <v>0</v>
      </c>
      <c r="CO17" s="85">
        <f t="shared" si="44"/>
        <v>0</v>
      </c>
      <c r="CP17" s="85">
        <f t="shared" si="45"/>
        <v>0</v>
      </c>
      <c r="CQ17" s="85">
        <f t="shared" si="46"/>
        <v>0</v>
      </c>
      <c r="CR17" s="85">
        <f t="shared" si="47"/>
        <v>0</v>
      </c>
      <c r="CS17" s="85">
        <f t="shared" si="48"/>
        <v>0</v>
      </c>
      <c r="CT17" s="85">
        <f t="shared" si="49"/>
        <v>0</v>
      </c>
      <c r="CU17" s="85">
        <f t="shared" si="50"/>
        <v>0</v>
      </c>
      <c r="CV17" s="85">
        <f t="shared" si="51"/>
        <v>0</v>
      </c>
      <c r="CW17" s="85">
        <f t="shared" si="52"/>
        <v>0</v>
      </c>
      <c r="CY17" s="85">
        <f t="shared" si="53"/>
        <v>1</v>
      </c>
      <c r="CZ17" s="85">
        <f t="shared" si="54"/>
        <v>1</v>
      </c>
      <c r="DA17" s="85">
        <f t="shared" si="54"/>
        <v>1</v>
      </c>
      <c r="DB17" s="85">
        <f t="shared" si="54"/>
        <v>1</v>
      </c>
      <c r="DC17" s="85">
        <f t="shared" si="54"/>
        <v>1</v>
      </c>
      <c r="DD17" s="85">
        <f t="shared" si="54"/>
        <v>1</v>
      </c>
      <c r="DE17" s="85">
        <f t="shared" si="54"/>
        <v>1</v>
      </c>
      <c r="DF17" s="85">
        <f t="shared" si="54"/>
        <v>1</v>
      </c>
      <c r="DG17" s="85">
        <f t="shared" si="54"/>
        <v>1</v>
      </c>
      <c r="DH17" s="85">
        <f t="shared" si="54"/>
        <v>1</v>
      </c>
      <c r="DI17" s="85">
        <f t="shared" si="54"/>
        <v>1</v>
      </c>
      <c r="DJ17" s="85">
        <f t="shared" si="54"/>
        <v>1</v>
      </c>
      <c r="DK17" s="85">
        <f t="shared" si="54"/>
        <v>1</v>
      </c>
    </row>
    <row r="18" spans="1:115" hidden="1" x14ac:dyDescent="0.2">
      <c r="A18" s="401"/>
      <c r="B18" s="402"/>
      <c r="C18" s="402"/>
      <c r="D18" s="403"/>
      <c r="E18" s="411"/>
      <c r="F18" s="412"/>
      <c r="G18" s="413"/>
      <c r="H18" s="412"/>
      <c r="I18" s="412"/>
      <c r="J18" s="413"/>
      <c r="K18" s="412"/>
      <c r="L18" s="412"/>
      <c r="M18" s="413"/>
      <c r="N18" s="412"/>
      <c r="O18" s="412"/>
      <c r="P18" s="413"/>
      <c r="Q18" s="412"/>
      <c r="R18" s="412"/>
      <c r="S18" s="413"/>
      <c r="T18" s="412"/>
      <c r="U18" s="412"/>
      <c r="V18" s="413"/>
      <c r="W18" s="412"/>
      <c r="X18" s="412"/>
      <c r="Y18" s="413"/>
      <c r="Z18" s="412"/>
      <c r="AA18" s="412"/>
      <c r="AB18" s="413"/>
      <c r="AC18" s="412"/>
      <c r="AD18" s="412"/>
      <c r="AE18" s="413"/>
      <c r="AF18" s="412"/>
      <c r="AG18" s="412"/>
      <c r="AH18" s="413"/>
      <c r="AI18" s="412"/>
      <c r="AJ18" s="412"/>
      <c r="AK18" s="413"/>
      <c r="AL18" s="412"/>
      <c r="AM18" s="412"/>
      <c r="AN18" s="413"/>
      <c r="AO18" s="403"/>
      <c r="AP18" s="403"/>
      <c r="AQ18" s="414">
        <f>IF(ISNA(HLOOKUP("o",$AY18:$CH$21,22-ROW(),0)),0,HLOOKUP("o",$AY18:$CH$21,22-ROW(),0))</f>
        <v>0</v>
      </c>
      <c r="AR18" s="414">
        <f t="shared" si="0"/>
        <v>0</v>
      </c>
      <c r="AS18" s="408">
        <f t="shared" si="1"/>
        <v>6</v>
      </c>
      <c r="AT18" s="409" t="str">
        <f t="shared" si="2"/>
        <v/>
      </c>
      <c r="AW18" s="410">
        <f t="shared" si="3"/>
        <v>0</v>
      </c>
      <c r="AX18" s="409">
        <f t="shared" si="4"/>
        <v>-1</v>
      </c>
      <c r="AY18" s="85">
        <f t="shared" si="5"/>
        <v>0</v>
      </c>
      <c r="AZ18" s="85">
        <f t="shared" si="6"/>
        <v>0</v>
      </c>
      <c r="BA18" s="85">
        <f t="shared" si="7"/>
        <v>0</v>
      </c>
      <c r="BB18" s="85">
        <f t="shared" si="8"/>
        <v>0</v>
      </c>
      <c r="BC18" s="85">
        <f t="shared" si="9"/>
        <v>0</v>
      </c>
      <c r="BD18" s="85">
        <f t="shared" si="10"/>
        <v>0</v>
      </c>
      <c r="BE18" s="85">
        <f t="shared" si="11"/>
        <v>0</v>
      </c>
      <c r="BF18" s="85">
        <f t="shared" si="12"/>
        <v>0</v>
      </c>
      <c r="BG18" s="85">
        <f t="shared" si="13"/>
        <v>0</v>
      </c>
      <c r="BH18" s="85">
        <f t="shared" si="14"/>
        <v>0</v>
      </c>
      <c r="BI18" s="85">
        <f t="shared" si="15"/>
        <v>0</v>
      </c>
      <c r="BJ18" s="85">
        <f t="shared" si="16"/>
        <v>0</v>
      </c>
      <c r="BK18" s="85">
        <f t="shared" si="17"/>
        <v>0</v>
      </c>
      <c r="BL18" s="85">
        <f t="shared" si="18"/>
        <v>0</v>
      </c>
      <c r="BM18" s="85">
        <f t="shared" si="19"/>
        <v>0</v>
      </c>
      <c r="BN18" s="85">
        <f t="shared" si="20"/>
        <v>0</v>
      </c>
      <c r="BO18" s="85">
        <f t="shared" si="21"/>
        <v>0</v>
      </c>
      <c r="BP18" s="85">
        <f t="shared" si="22"/>
        <v>0</v>
      </c>
      <c r="BQ18" s="85">
        <f t="shared" si="23"/>
        <v>0</v>
      </c>
      <c r="BR18" s="85">
        <f t="shared" si="24"/>
        <v>0</v>
      </c>
      <c r="BS18" s="85">
        <f t="shared" si="25"/>
        <v>0</v>
      </c>
      <c r="BT18" s="85">
        <f t="shared" si="26"/>
        <v>0</v>
      </c>
      <c r="BU18" s="85">
        <f t="shared" si="27"/>
        <v>0</v>
      </c>
      <c r="BV18" s="85">
        <f t="shared" si="28"/>
        <v>0</v>
      </c>
      <c r="BW18" s="85">
        <f t="shared" si="29"/>
        <v>0</v>
      </c>
      <c r="BX18" s="85">
        <f t="shared" si="30"/>
        <v>0</v>
      </c>
      <c r="BY18" s="85">
        <f t="shared" si="31"/>
        <v>0</v>
      </c>
      <c r="BZ18" s="85">
        <f t="shared" si="32"/>
        <v>0</v>
      </c>
      <c r="CA18" s="85">
        <f t="shared" si="33"/>
        <v>0</v>
      </c>
      <c r="CB18" s="85">
        <f t="shared" si="34"/>
        <v>0</v>
      </c>
      <c r="CC18" s="85">
        <f t="shared" si="35"/>
        <v>0</v>
      </c>
      <c r="CD18" s="85">
        <f t="shared" si="36"/>
        <v>0</v>
      </c>
      <c r="CE18" s="85">
        <f t="shared" si="37"/>
        <v>0</v>
      </c>
      <c r="CF18" s="85">
        <f t="shared" si="38"/>
        <v>0</v>
      </c>
      <c r="CG18" s="85">
        <f t="shared" si="39"/>
        <v>0</v>
      </c>
      <c r="CH18" s="85">
        <f t="shared" si="40"/>
        <v>0</v>
      </c>
      <c r="CK18" s="85">
        <v>0</v>
      </c>
      <c r="CL18" s="85">
        <f t="shared" si="41"/>
        <v>0</v>
      </c>
      <c r="CM18" s="85">
        <f t="shared" si="42"/>
        <v>0</v>
      </c>
      <c r="CN18" s="85">
        <f t="shared" si="43"/>
        <v>0</v>
      </c>
      <c r="CO18" s="85">
        <f t="shared" si="44"/>
        <v>0</v>
      </c>
      <c r="CP18" s="85">
        <f t="shared" si="45"/>
        <v>0</v>
      </c>
      <c r="CQ18" s="85">
        <f t="shared" si="46"/>
        <v>0</v>
      </c>
      <c r="CR18" s="85">
        <f t="shared" si="47"/>
        <v>0</v>
      </c>
      <c r="CS18" s="85">
        <f t="shared" si="48"/>
        <v>0</v>
      </c>
      <c r="CT18" s="85">
        <f t="shared" si="49"/>
        <v>0</v>
      </c>
      <c r="CU18" s="85">
        <f t="shared" si="50"/>
        <v>0</v>
      </c>
      <c r="CV18" s="85">
        <f t="shared" si="51"/>
        <v>0</v>
      </c>
      <c r="CW18" s="85">
        <f t="shared" si="52"/>
        <v>0</v>
      </c>
      <c r="CY18" s="85">
        <f t="shared" si="53"/>
        <v>1</v>
      </c>
      <c r="CZ18" s="85">
        <f t="shared" si="54"/>
        <v>1</v>
      </c>
      <c r="DA18" s="85">
        <f t="shared" si="54"/>
        <v>1</v>
      </c>
      <c r="DB18" s="85">
        <f t="shared" si="54"/>
        <v>1</v>
      </c>
      <c r="DC18" s="85">
        <f t="shared" si="54"/>
        <v>1</v>
      </c>
      <c r="DD18" s="85">
        <f t="shared" si="54"/>
        <v>1</v>
      </c>
      <c r="DE18" s="85">
        <f t="shared" si="54"/>
        <v>1</v>
      </c>
      <c r="DF18" s="85">
        <f t="shared" si="54"/>
        <v>1</v>
      </c>
      <c r="DG18" s="85">
        <f t="shared" si="54"/>
        <v>1</v>
      </c>
      <c r="DH18" s="85">
        <f t="shared" si="54"/>
        <v>1</v>
      </c>
      <c r="DI18" s="85">
        <f t="shared" si="54"/>
        <v>1</v>
      </c>
      <c r="DJ18" s="85">
        <f t="shared" si="54"/>
        <v>1</v>
      </c>
      <c r="DK18" s="85">
        <f t="shared" si="54"/>
        <v>1</v>
      </c>
    </row>
    <row r="19" spans="1:115" hidden="1" x14ac:dyDescent="0.2">
      <c r="A19" s="401"/>
      <c r="B19" s="402"/>
      <c r="C19" s="402"/>
      <c r="D19" s="403"/>
      <c r="E19" s="411"/>
      <c r="F19" s="412"/>
      <c r="G19" s="413"/>
      <c r="H19" s="412"/>
      <c r="I19" s="412"/>
      <c r="J19" s="413"/>
      <c r="K19" s="412"/>
      <c r="L19" s="412"/>
      <c r="M19" s="413"/>
      <c r="N19" s="412"/>
      <c r="O19" s="412"/>
      <c r="P19" s="413"/>
      <c r="Q19" s="412"/>
      <c r="R19" s="412"/>
      <c r="S19" s="413"/>
      <c r="T19" s="412"/>
      <c r="U19" s="412"/>
      <c r="V19" s="413"/>
      <c r="W19" s="412"/>
      <c r="X19" s="412"/>
      <c r="Y19" s="413"/>
      <c r="Z19" s="412"/>
      <c r="AA19" s="412"/>
      <c r="AB19" s="413"/>
      <c r="AC19" s="412"/>
      <c r="AD19" s="412"/>
      <c r="AE19" s="413"/>
      <c r="AF19" s="412"/>
      <c r="AG19" s="412"/>
      <c r="AH19" s="413"/>
      <c r="AI19" s="412"/>
      <c r="AJ19" s="412"/>
      <c r="AK19" s="413"/>
      <c r="AL19" s="412"/>
      <c r="AM19" s="412"/>
      <c r="AN19" s="413"/>
      <c r="AO19" s="403"/>
      <c r="AP19" s="403"/>
      <c r="AQ19" s="414">
        <f>IF(ISNA(HLOOKUP("o",$AY19:$CH$21,22-ROW(),0)),0,HLOOKUP("o",$AY19:$CH$21,22-ROW(),0))</f>
        <v>0</v>
      </c>
      <c r="AR19" s="414">
        <f t="shared" si="0"/>
        <v>0</v>
      </c>
      <c r="AS19" s="408">
        <f t="shared" si="1"/>
        <v>6</v>
      </c>
      <c r="AT19" s="409" t="str">
        <f t="shared" si="2"/>
        <v/>
      </c>
      <c r="AW19" s="410">
        <f t="shared" si="3"/>
        <v>0</v>
      </c>
      <c r="AX19" s="409">
        <f t="shared" si="4"/>
        <v>-1</v>
      </c>
      <c r="AY19" s="85">
        <f t="shared" si="5"/>
        <v>0</v>
      </c>
      <c r="AZ19" s="85">
        <f t="shared" si="6"/>
        <v>0</v>
      </c>
      <c r="BA19" s="85">
        <f t="shared" si="7"/>
        <v>0</v>
      </c>
      <c r="BB19" s="85">
        <f t="shared" si="8"/>
        <v>0</v>
      </c>
      <c r="BC19" s="85">
        <f t="shared" si="9"/>
        <v>0</v>
      </c>
      <c r="BD19" s="85">
        <f t="shared" si="10"/>
        <v>0</v>
      </c>
      <c r="BE19" s="85">
        <f t="shared" si="11"/>
        <v>0</v>
      </c>
      <c r="BF19" s="85">
        <f t="shared" si="12"/>
        <v>0</v>
      </c>
      <c r="BG19" s="85">
        <f t="shared" si="13"/>
        <v>0</v>
      </c>
      <c r="BH19" s="85">
        <f t="shared" si="14"/>
        <v>0</v>
      </c>
      <c r="BI19" s="85">
        <f t="shared" si="15"/>
        <v>0</v>
      </c>
      <c r="BJ19" s="85">
        <f t="shared" si="16"/>
        <v>0</v>
      </c>
      <c r="BK19" s="85">
        <f t="shared" si="17"/>
        <v>0</v>
      </c>
      <c r="BL19" s="85">
        <f t="shared" si="18"/>
        <v>0</v>
      </c>
      <c r="BM19" s="85">
        <f t="shared" si="19"/>
        <v>0</v>
      </c>
      <c r="BN19" s="85">
        <f t="shared" si="20"/>
        <v>0</v>
      </c>
      <c r="BO19" s="85">
        <f t="shared" si="21"/>
        <v>0</v>
      </c>
      <c r="BP19" s="85">
        <f t="shared" si="22"/>
        <v>0</v>
      </c>
      <c r="BQ19" s="85">
        <f t="shared" si="23"/>
        <v>0</v>
      </c>
      <c r="BR19" s="85">
        <f t="shared" si="24"/>
        <v>0</v>
      </c>
      <c r="BS19" s="85">
        <f t="shared" si="25"/>
        <v>0</v>
      </c>
      <c r="BT19" s="85">
        <f t="shared" si="26"/>
        <v>0</v>
      </c>
      <c r="BU19" s="85">
        <f t="shared" si="27"/>
        <v>0</v>
      </c>
      <c r="BV19" s="85">
        <f t="shared" si="28"/>
        <v>0</v>
      </c>
      <c r="BW19" s="85">
        <f t="shared" si="29"/>
        <v>0</v>
      </c>
      <c r="BX19" s="85">
        <f t="shared" si="30"/>
        <v>0</v>
      </c>
      <c r="BY19" s="85">
        <f t="shared" si="31"/>
        <v>0</v>
      </c>
      <c r="BZ19" s="85">
        <f t="shared" si="32"/>
        <v>0</v>
      </c>
      <c r="CA19" s="85">
        <f t="shared" si="33"/>
        <v>0</v>
      </c>
      <c r="CB19" s="85">
        <f t="shared" si="34"/>
        <v>0</v>
      </c>
      <c r="CC19" s="85">
        <f t="shared" si="35"/>
        <v>0</v>
      </c>
      <c r="CD19" s="85">
        <f t="shared" si="36"/>
        <v>0</v>
      </c>
      <c r="CE19" s="85">
        <f t="shared" si="37"/>
        <v>0</v>
      </c>
      <c r="CF19" s="85">
        <f t="shared" si="38"/>
        <v>0</v>
      </c>
      <c r="CG19" s="85">
        <f t="shared" si="39"/>
        <v>0</v>
      </c>
      <c r="CH19" s="85">
        <f t="shared" si="40"/>
        <v>0</v>
      </c>
      <c r="CK19" s="85">
        <v>0</v>
      </c>
      <c r="CL19" s="85">
        <f t="shared" si="41"/>
        <v>0</v>
      </c>
      <c r="CM19" s="85">
        <f t="shared" si="42"/>
        <v>0</v>
      </c>
      <c r="CN19" s="85">
        <f t="shared" si="43"/>
        <v>0</v>
      </c>
      <c r="CO19" s="85">
        <f t="shared" si="44"/>
        <v>0</v>
      </c>
      <c r="CP19" s="85">
        <f t="shared" si="45"/>
        <v>0</v>
      </c>
      <c r="CQ19" s="85">
        <f t="shared" si="46"/>
        <v>0</v>
      </c>
      <c r="CR19" s="85">
        <f t="shared" si="47"/>
        <v>0</v>
      </c>
      <c r="CS19" s="85">
        <f t="shared" si="48"/>
        <v>0</v>
      </c>
      <c r="CT19" s="85">
        <f t="shared" si="49"/>
        <v>0</v>
      </c>
      <c r="CU19" s="85">
        <f t="shared" si="50"/>
        <v>0</v>
      </c>
      <c r="CV19" s="85">
        <f t="shared" si="51"/>
        <v>0</v>
      </c>
      <c r="CW19" s="85">
        <f t="shared" si="52"/>
        <v>0</v>
      </c>
      <c r="CY19" s="85">
        <f t="shared" si="53"/>
        <v>1</v>
      </c>
      <c r="CZ19" s="85">
        <f t="shared" si="54"/>
        <v>1</v>
      </c>
      <c r="DA19" s="85">
        <f t="shared" si="54"/>
        <v>1</v>
      </c>
      <c r="DB19" s="85">
        <f t="shared" si="54"/>
        <v>1</v>
      </c>
      <c r="DC19" s="85">
        <f t="shared" si="54"/>
        <v>1</v>
      </c>
      <c r="DD19" s="85">
        <f t="shared" si="54"/>
        <v>1</v>
      </c>
      <c r="DE19" s="85">
        <f t="shared" si="54"/>
        <v>1</v>
      </c>
      <c r="DF19" s="85">
        <f t="shared" si="54"/>
        <v>1</v>
      </c>
      <c r="DG19" s="85">
        <f t="shared" si="54"/>
        <v>1</v>
      </c>
      <c r="DH19" s="85">
        <f t="shared" si="54"/>
        <v>1</v>
      </c>
      <c r="DI19" s="85">
        <f t="shared" si="54"/>
        <v>1</v>
      </c>
      <c r="DJ19" s="85">
        <f t="shared" si="54"/>
        <v>1</v>
      </c>
      <c r="DK19" s="85">
        <f t="shared" si="54"/>
        <v>1</v>
      </c>
    </row>
    <row r="20" spans="1:115" ht="15.75" x14ac:dyDescent="0.25">
      <c r="A20" s="380"/>
      <c r="B20" s="198"/>
      <c r="C20" s="198"/>
      <c r="D20" s="198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7"/>
      <c r="AG20" s="416"/>
      <c r="AH20" s="416"/>
      <c r="AI20" s="416"/>
      <c r="AJ20" s="416"/>
      <c r="AK20" s="416"/>
      <c r="AL20" s="416"/>
      <c r="AM20" s="416"/>
      <c r="AN20" s="416"/>
      <c r="AO20" s="198"/>
      <c r="AP20" s="198"/>
      <c r="AQ20" s="378"/>
      <c r="AR20" s="379"/>
      <c r="AS20" s="90"/>
    </row>
    <row r="21" spans="1:115" ht="16.5" thickBot="1" x14ac:dyDescent="0.3">
      <c r="A21" s="380" t="s">
        <v>140</v>
      </c>
      <c r="B21" s="198"/>
      <c r="C21" s="198"/>
      <c r="D21" s="198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7"/>
      <c r="AG21" s="416"/>
      <c r="AH21" s="416"/>
      <c r="AI21" s="416"/>
      <c r="AJ21" s="416"/>
      <c r="AK21" s="416"/>
      <c r="AL21" s="416"/>
      <c r="AM21" s="416"/>
      <c r="AN21" s="416"/>
      <c r="AO21" s="198"/>
      <c r="AP21" s="198"/>
      <c r="AQ21" s="378"/>
      <c r="AR21" s="379"/>
      <c r="AS21" s="90"/>
      <c r="AY21" s="85">
        <f>AN$7</f>
        <v>0</v>
      </c>
      <c r="AZ21" s="85">
        <f>AM$7</f>
        <v>0</v>
      </c>
      <c r="BA21" s="85">
        <f>AL$7</f>
        <v>0</v>
      </c>
      <c r="BB21" s="85">
        <f>AK$7</f>
        <v>0</v>
      </c>
      <c r="BC21" s="85">
        <f>AJ$7</f>
        <v>0</v>
      </c>
      <c r="BD21" s="85">
        <f>AI$7</f>
        <v>0</v>
      </c>
      <c r="BE21" s="85">
        <f>AH$7</f>
        <v>110</v>
      </c>
      <c r="BF21" s="85">
        <f>AG$7</f>
        <v>110</v>
      </c>
      <c r="BG21" s="85">
        <f>AF$7</f>
        <v>110</v>
      </c>
      <c r="BH21" s="85">
        <f>AE$7</f>
        <v>105</v>
      </c>
      <c r="BI21" s="85">
        <f>AD$7</f>
        <v>105</v>
      </c>
      <c r="BJ21" s="85">
        <f>AC$7</f>
        <v>105</v>
      </c>
      <c r="BK21" s="85">
        <f>AB$7</f>
        <v>105</v>
      </c>
      <c r="BL21" s="85">
        <f>AA$7</f>
        <v>105</v>
      </c>
      <c r="BM21" s="85">
        <f>Z$7</f>
        <v>105</v>
      </c>
      <c r="BN21" s="85">
        <f>Y$7</f>
        <v>100</v>
      </c>
      <c r="BO21" s="85">
        <f>X$7</f>
        <v>100</v>
      </c>
      <c r="BP21" s="85">
        <f>W$7</f>
        <v>100</v>
      </c>
      <c r="BQ21" s="85">
        <f>V$7</f>
        <v>97</v>
      </c>
      <c r="BR21" s="85">
        <f>U$7</f>
        <v>97</v>
      </c>
      <c r="BS21" s="85">
        <f>T$7</f>
        <v>97</v>
      </c>
      <c r="BT21" s="85">
        <f>S$7</f>
        <v>95</v>
      </c>
      <c r="BU21" s="85">
        <f>R$7</f>
        <v>95</v>
      </c>
      <c r="BV21" s="85">
        <f>Q$7</f>
        <v>95</v>
      </c>
      <c r="BW21" s="85">
        <f>P$7</f>
        <v>90</v>
      </c>
      <c r="BX21" s="85">
        <f>O$7</f>
        <v>90</v>
      </c>
      <c r="BY21" s="85">
        <f>N$7</f>
        <v>90</v>
      </c>
      <c r="BZ21" s="85">
        <f>M$7</f>
        <v>80</v>
      </c>
      <c r="CA21" s="85">
        <f>L$7</f>
        <v>80</v>
      </c>
      <c r="CB21" s="85">
        <f>K$7</f>
        <v>80</v>
      </c>
      <c r="CC21" s="85">
        <f>J$7</f>
        <v>70</v>
      </c>
      <c r="CD21" s="85">
        <f>I$7</f>
        <v>70</v>
      </c>
      <c r="CE21" s="85">
        <f>H$7</f>
        <v>70</v>
      </c>
      <c r="CF21" s="85">
        <f>G$7</f>
        <v>60</v>
      </c>
      <c r="CG21" s="85">
        <f>F$7</f>
        <v>60</v>
      </c>
      <c r="CH21" s="85">
        <f>E$7</f>
        <v>60</v>
      </c>
    </row>
    <row r="22" spans="1:115" ht="14.25" customHeight="1" thickBot="1" x14ac:dyDescent="0.3">
      <c r="A22" s="381" t="s">
        <v>11</v>
      </c>
      <c r="B22" s="381" t="s">
        <v>12</v>
      </c>
      <c r="C22" s="381" t="s">
        <v>13</v>
      </c>
      <c r="D22" s="90"/>
      <c r="E22" s="382">
        <v>100</v>
      </c>
      <c r="F22" s="383">
        <f>E22</f>
        <v>100</v>
      </c>
      <c r="G22" s="384">
        <f>F22</f>
        <v>100</v>
      </c>
      <c r="H22" s="385">
        <v>110</v>
      </c>
      <c r="I22" s="383">
        <f>H22</f>
        <v>110</v>
      </c>
      <c r="J22" s="384">
        <f>I22</f>
        <v>110</v>
      </c>
      <c r="K22" s="382">
        <v>120</v>
      </c>
      <c r="L22" s="383">
        <f>K22</f>
        <v>120</v>
      </c>
      <c r="M22" s="384">
        <f>L22</f>
        <v>120</v>
      </c>
      <c r="N22" s="385">
        <v>115</v>
      </c>
      <c r="O22" s="383">
        <f>N22</f>
        <v>115</v>
      </c>
      <c r="P22" s="384">
        <f>O22</f>
        <v>115</v>
      </c>
      <c r="Q22" s="382">
        <v>116</v>
      </c>
      <c r="R22" s="383">
        <f>Q22</f>
        <v>116</v>
      </c>
      <c r="S22" s="384">
        <f>R22</f>
        <v>116</v>
      </c>
      <c r="T22" s="385">
        <v>117</v>
      </c>
      <c r="U22" s="383">
        <f>T22</f>
        <v>117</v>
      </c>
      <c r="V22" s="384">
        <f>U22</f>
        <v>117</v>
      </c>
      <c r="W22" s="382">
        <v>118</v>
      </c>
      <c r="X22" s="383">
        <f>W22</f>
        <v>118</v>
      </c>
      <c r="Y22" s="384">
        <f>X22</f>
        <v>118</v>
      </c>
      <c r="Z22" s="385">
        <v>145</v>
      </c>
      <c r="AA22" s="383">
        <f>Z22</f>
        <v>145</v>
      </c>
      <c r="AB22" s="384">
        <f>AA22</f>
        <v>145</v>
      </c>
      <c r="AC22" s="382">
        <v>150</v>
      </c>
      <c r="AD22" s="383">
        <f>AC22</f>
        <v>150</v>
      </c>
      <c r="AE22" s="384">
        <f>AD22</f>
        <v>150</v>
      </c>
      <c r="AF22" s="385"/>
      <c r="AG22" s="383">
        <f>AF22</f>
        <v>0</v>
      </c>
      <c r="AH22" s="384">
        <f>AG22</f>
        <v>0</v>
      </c>
      <c r="AI22" s="382"/>
      <c r="AJ22" s="383">
        <f>AI22</f>
        <v>0</v>
      </c>
      <c r="AK22" s="384">
        <f>AJ22</f>
        <v>0</v>
      </c>
      <c r="AL22" s="382"/>
      <c r="AM22" s="383">
        <f>AL22</f>
        <v>0</v>
      </c>
      <c r="AN22" s="384">
        <f>AM22</f>
        <v>0</v>
      </c>
      <c r="AO22" s="90"/>
      <c r="AP22" s="90"/>
      <c r="AQ22" s="386" t="s">
        <v>130</v>
      </c>
      <c r="AR22" s="386"/>
      <c r="AS22" s="386"/>
      <c r="AT22" s="386"/>
      <c r="CK22" s="85">
        <v>0</v>
      </c>
      <c r="CL22" s="85">
        <f>E22</f>
        <v>100</v>
      </c>
      <c r="CM22" s="85">
        <f>H22</f>
        <v>110</v>
      </c>
      <c r="CN22" s="85">
        <f>K22</f>
        <v>120</v>
      </c>
      <c r="CO22" s="85">
        <f>N22</f>
        <v>115</v>
      </c>
      <c r="CP22" s="85">
        <f>Q22</f>
        <v>116</v>
      </c>
      <c r="CQ22" s="85">
        <f>T22</f>
        <v>117</v>
      </c>
      <c r="CR22" s="85">
        <f>W22</f>
        <v>118</v>
      </c>
      <c r="CS22" s="85">
        <f>Z22</f>
        <v>145</v>
      </c>
      <c r="CT22" s="85">
        <f>AC22</f>
        <v>150</v>
      </c>
      <c r="CU22" s="85">
        <f>AF22</f>
        <v>0</v>
      </c>
      <c r="CV22" s="85">
        <f>AI22</f>
        <v>0</v>
      </c>
      <c r="CW22" s="85">
        <f>AL22</f>
        <v>0</v>
      </c>
    </row>
    <row r="23" spans="1:115" x14ac:dyDescent="0.2">
      <c r="A23" s="387"/>
      <c r="B23" s="387"/>
      <c r="C23" s="387"/>
      <c r="D23" s="90"/>
      <c r="E23" s="388"/>
      <c r="F23" s="389"/>
      <c r="G23" s="390"/>
      <c r="H23" s="389"/>
      <c r="I23" s="389"/>
      <c r="J23" s="389"/>
      <c r="K23" s="388"/>
      <c r="L23" s="389"/>
      <c r="M23" s="390"/>
      <c r="N23" s="389"/>
      <c r="O23" s="389"/>
      <c r="P23" s="389"/>
      <c r="Q23" s="388"/>
      <c r="R23" s="389"/>
      <c r="S23" s="390"/>
      <c r="T23" s="389"/>
      <c r="U23" s="389"/>
      <c r="V23" s="389"/>
      <c r="W23" s="388"/>
      <c r="X23" s="389"/>
      <c r="Y23" s="390"/>
      <c r="Z23" s="389"/>
      <c r="AA23" s="389"/>
      <c r="AB23" s="389"/>
      <c r="AC23" s="388"/>
      <c r="AD23" s="389"/>
      <c r="AE23" s="390"/>
      <c r="AF23" s="389"/>
      <c r="AG23" s="389"/>
      <c r="AH23" s="389"/>
      <c r="AI23" s="388"/>
      <c r="AJ23" s="389"/>
      <c r="AK23" s="390"/>
      <c r="AL23" s="388"/>
      <c r="AM23" s="389"/>
      <c r="AN23" s="390"/>
      <c r="AO23" s="90"/>
      <c r="AP23" s="90"/>
      <c r="AQ23" s="391" t="s">
        <v>131</v>
      </c>
      <c r="AR23" s="392" t="s">
        <v>132</v>
      </c>
      <c r="AS23" s="393" t="s">
        <v>99</v>
      </c>
      <c r="AT23" s="394" t="s">
        <v>12</v>
      </c>
      <c r="AW23" s="395" t="s">
        <v>133</v>
      </c>
      <c r="AX23" s="395" t="s">
        <v>134</v>
      </c>
      <c r="CL23" s="85">
        <f>E24</f>
        <v>8</v>
      </c>
      <c r="CM23" s="85">
        <f>H24</f>
        <v>8</v>
      </c>
      <c r="CN23" s="85">
        <f>K24</f>
        <v>5</v>
      </c>
      <c r="CO23" s="85">
        <f>N24</f>
        <v>0</v>
      </c>
      <c r="CP23" s="85">
        <f>Q24</f>
        <v>4</v>
      </c>
      <c r="CQ23" s="85">
        <f>T24</f>
        <v>3</v>
      </c>
      <c r="CR23" s="85">
        <f>W24</f>
        <v>3</v>
      </c>
      <c r="CS23" s="85">
        <f>Z24</f>
        <v>1</v>
      </c>
      <c r="CT23" s="85">
        <f>AC24</f>
        <v>0</v>
      </c>
      <c r="CU23" s="85">
        <f>AF24</f>
        <v>0</v>
      </c>
      <c r="CV23" s="85">
        <f>AI24</f>
        <v>0</v>
      </c>
      <c r="CW23" s="85">
        <f>AL24</f>
        <v>0</v>
      </c>
    </row>
    <row r="24" spans="1:115" x14ac:dyDescent="0.2">
      <c r="B24" s="396"/>
      <c r="C24" s="396"/>
      <c r="D24" s="418"/>
      <c r="E24" s="397">
        <f>32-COUNTBLANK(B25:B56)</f>
        <v>8</v>
      </c>
      <c r="F24" s="398"/>
      <c r="G24" s="398"/>
      <c r="H24" s="398">
        <f>COUNTIF(E$25:G$56,"o")</f>
        <v>8</v>
      </c>
      <c r="I24" s="398"/>
      <c r="J24" s="398"/>
      <c r="K24" s="398">
        <f>COUNTIF(H$25:J$56,"o")</f>
        <v>5</v>
      </c>
      <c r="L24" s="398"/>
      <c r="M24" s="398"/>
      <c r="N24" s="398">
        <f>COUNTIF(K$25:M$56,"o")</f>
        <v>0</v>
      </c>
      <c r="O24" s="398"/>
      <c r="P24" s="398"/>
      <c r="Q24" s="398">
        <f>COUNTIF(N$25:P$56,"o")</f>
        <v>4</v>
      </c>
      <c r="R24" s="398"/>
      <c r="S24" s="398"/>
      <c r="T24" s="398">
        <f>COUNTIF(Q$25:S$56,"o")</f>
        <v>3</v>
      </c>
      <c r="U24" s="398"/>
      <c r="V24" s="398"/>
      <c r="W24" s="398">
        <f>COUNTIF(T$25:V$56,"o")</f>
        <v>3</v>
      </c>
      <c r="X24" s="398"/>
      <c r="Y24" s="398"/>
      <c r="Z24" s="398">
        <f>COUNTIF(W$25:Y$56,"o")</f>
        <v>1</v>
      </c>
      <c r="AA24" s="398"/>
      <c r="AB24" s="398"/>
      <c r="AC24" s="398">
        <f>COUNTIF(Z$25:AB$56,"o")</f>
        <v>0</v>
      </c>
      <c r="AD24" s="398"/>
      <c r="AE24" s="398"/>
      <c r="AF24" s="398">
        <f>COUNTIF(AC$25:AE$56,"o")</f>
        <v>0</v>
      </c>
      <c r="AG24" s="398"/>
      <c r="AH24" s="398"/>
      <c r="AI24" s="398">
        <f>COUNTIF(AF$25:AH$56,"o")</f>
        <v>0</v>
      </c>
      <c r="AJ24" s="398"/>
      <c r="AK24" s="398"/>
      <c r="AL24" s="398">
        <f>COUNTIF(AI$25:AK$56,"o")</f>
        <v>0</v>
      </c>
      <c r="AM24" s="418"/>
      <c r="AN24" s="418"/>
      <c r="AO24" s="198"/>
      <c r="AP24" s="198"/>
      <c r="AQ24" s="399"/>
      <c r="AR24" s="400"/>
      <c r="AS24" s="396"/>
      <c r="CL24" s="85">
        <f>IF(E24&gt;3,2,3)</f>
        <v>2</v>
      </c>
      <c r="CM24" s="85">
        <f>IF(H24&gt;3,2,3)</f>
        <v>2</v>
      </c>
      <c r="CN24" s="85">
        <f>IF(K24&gt;3,2,3)</f>
        <v>2</v>
      </c>
      <c r="CO24" s="85">
        <f>IF(N24&gt;3,2,3)</f>
        <v>3</v>
      </c>
      <c r="CP24" s="85">
        <f>IF(Q24&gt;3,2,3)</f>
        <v>2</v>
      </c>
      <c r="CQ24" s="85">
        <f>IF(T24&gt;3,2,3)</f>
        <v>3</v>
      </c>
      <c r="CR24" s="85">
        <f>IF(W24&gt;3,2,3)</f>
        <v>3</v>
      </c>
      <c r="CS24" s="85">
        <f>IF(Z24&gt;3,2,3)</f>
        <v>3</v>
      </c>
      <c r="CT24" s="85">
        <f>IF(AC24&gt;3,2,3)</f>
        <v>3</v>
      </c>
      <c r="CU24" s="85">
        <f>IF(AF24&gt;3,2,3)</f>
        <v>3</v>
      </c>
      <c r="CV24" s="85">
        <f>IF(AI24&gt;3,2,3)</f>
        <v>3</v>
      </c>
      <c r="CW24" s="85">
        <f>IF(AL24&gt;3,2,3)</f>
        <v>3</v>
      </c>
    </row>
    <row r="25" spans="1:115" x14ac:dyDescent="0.2">
      <c r="A25" s="401">
        <v>11511000725</v>
      </c>
      <c r="B25" s="402" t="s">
        <v>51</v>
      </c>
      <c r="C25" s="402" t="s">
        <v>28</v>
      </c>
      <c r="D25" s="403"/>
      <c r="E25" s="404" t="s">
        <v>135</v>
      </c>
      <c r="F25" s="405"/>
      <c r="G25" s="406"/>
      <c r="H25" s="405" t="s">
        <v>135</v>
      </c>
      <c r="I25" s="405"/>
      <c r="J25" s="406"/>
      <c r="K25" s="405" t="s">
        <v>123</v>
      </c>
      <c r="L25" s="405" t="s">
        <v>123</v>
      </c>
      <c r="M25" s="406"/>
      <c r="N25" s="405" t="s">
        <v>135</v>
      </c>
      <c r="O25" s="405"/>
      <c r="P25" s="406"/>
      <c r="Q25" s="405" t="s">
        <v>135</v>
      </c>
      <c r="R25" s="405"/>
      <c r="S25" s="406"/>
      <c r="T25" s="405" t="s">
        <v>135</v>
      </c>
      <c r="U25" s="405"/>
      <c r="V25" s="406"/>
      <c r="W25" s="405" t="s">
        <v>135</v>
      </c>
      <c r="X25" s="405"/>
      <c r="Y25" s="406"/>
      <c r="Z25" s="405"/>
      <c r="AA25" s="405"/>
      <c r="AB25" s="406"/>
      <c r="AC25" s="405"/>
      <c r="AD25" s="405"/>
      <c r="AE25" s="406"/>
      <c r="AF25" s="405"/>
      <c r="AG25" s="405"/>
      <c r="AH25" s="406"/>
      <c r="AI25" s="405"/>
      <c r="AJ25" s="405"/>
      <c r="AK25" s="406"/>
      <c r="AL25" s="405"/>
      <c r="AM25" s="405"/>
      <c r="AN25" s="406"/>
      <c r="AO25" s="403"/>
      <c r="AP25" s="403"/>
      <c r="AQ25" s="407">
        <f>IF(ISNA(HLOOKUP("o",$AY25:$CH$58,59-ROW(),0)),0,HLOOKUP("o",$AY25:$CH$58,59-ROW(),0))</f>
        <v>118</v>
      </c>
      <c r="AR25" s="407">
        <f>COUNTIF($AY25:$CH25,"x")</f>
        <v>2</v>
      </c>
      <c r="AS25" s="408">
        <f>RANK(AX25,$AX$25:$AX$56,0)</f>
        <v>1</v>
      </c>
      <c r="AT25" s="409" t="str">
        <f>IF(ISBLANK($B25),"",$B25)</f>
        <v>Цоколов Алексей</v>
      </c>
      <c r="AW25" s="410">
        <f>HLOOKUP($AQ25,$CK$22:$CW$56,ROW()-21)</f>
        <v>0</v>
      </c>
      <c r="AX25" s="409">
        <f>AQ25-AR25*0.001-AW25*0.03-ISBLANK(A25)</f>
        <v>117.998</v>
      </c>
      <c r="AY25" s="85">
        <f>AN25</f>
        <v>0</v>
      </c>
      <c r="AZ25" s="85">
        <f>AM25</f>
        <v>0</v>
      </c>
      <c r="BA25" s="85">
        <f>AL25</f>
        <v>0</v>
      </c>
      <c r="BB25" s="85">
        <f>AK25</f>
        <v>0</v>
      </c>
      <c r="BC25" s="85">
        <f>AJ25</f>
        <v>0</v>
      </c>
      <c r="BD25" s="85">
        <f>AI25</f>
        <v>0</v>
      </c>
      <c r="BE25" s="85">
        <f>AH25</f>
        <v>0</v>
      </c>
      <c r="BF25" s="85">
        <f>AG25</f>
        <v>0</v>
      </c>
      <c r="BG25" s="85">
        <f>AF25</f>
        <v>0</v>
      </c>
      <c r="BH25" s="85">
        <f>AE25</f>
        <v>0</v>
      </c>
      <c r="BI25" s="85">
        <f>AD25</f>
        <v>0</v>
      </c>
      <c r="BJ25" s="85">
        <f>AC25</f>
        <v>0</v>
      </c>
      <c r="BK25" s="85">
        <f>AB25</f>
        <v>0</v>
      </c>
      <c r="BL25" s="85">
        <f>AA25</f>
        <v>0</v>
      </c>
      <c r="BM25" s="85">
        <f>Z25</f>
        <v>0</v>
      </c>
      <c r="BN25" s="85">
        <f>Y25</f>
        <v>0</v>
      </c>
      <c r="BO25" s="85">
        <f>X25</f>
        <v>0</v>
      </c>
      <c r="BP25" s="85" t="str">
        <f>W25</f>
        <v>o</v>
      </c>
      <c r="BQ25" s="85">
        <f>V25</f>
        <v>0</v>
      </c>
      <c r="BR25" s="85">
        <f>U25</f>
        <v>0</v>
      </c>
      <c r="BS25" s="85" t="str">
        <f>T25</f>
        <v>o</v>
      </c>
      <c r="BT25" s="85">
        <f>S25</f>
        <v>0</v>
      </c>
      <c r="BU25" s="85">
        <f>R25</f>
        <v>0</v>
      </c>
      <c r="BV25" s="85" t="str">
        <f>Q25</f>
        <v>o</v>
      </c>
      <c r="BW25" s="85">
        <f>P25</f>
        <v>0</v>
      </c>
      <c r="BX25" s="85">
        <f>O25</f>
        <v>0</v>
      </c>
      <c r="BY25" s="85" t="str">
        <f>N25</f>
        <v>o</v>
      </c>
      <c r="BZ25" s="85">
        <f>M25</f>
        <v>0</v>
      </c>
      <c r="CA25" s="85" t="str">
        <f>L25</f>
        <v>x</v>
      </c>
      <c r="CB25" s="85" t="str">
        <f>K25</f>
        <v>x</v>
      </c>
      <c r="CC25" s="85">
        <f>J25</f>
        <v>0</v>
      </c>
      <c r="CD25" s="85">
        <f>I25</f>
        <v>0</v>
      </c>
      <c r="CE25" s="85" t="str">
        <f>H25</f>
        <v>o</v>
      </c>
      <c r="CF25" s="85">
        <f>G25</f>
        <v>0</v>
      </c>
      <c r="CG25" s="85">
        <f>F25</f>
        <v>0</v>
      </c>
      <c r="CH25" s="85" t="str">
        <f>E25</f>
        <v>o</v>
      </c>
      <c r="CL25" s="409">
        <f>COUNTIF($E25:$G25,"x")</f>
        <v>0</v>
      </c>
      <c r="CM25" s="85">
        <f>COUNTIF($H25:$J25,"x")</f>
        <v>0</v>
      </c>
      <c r="CN25" s="85">
        <f>COUNTIF($K25:$M25,"x")</f>
        <v>2</v>
      </c>
      <c r="CO25" s="85">
        <f>COUNTIF($N25:$P25,"x")</f>
        <v>0</v>
      </c>
      <c r="CP25" s="85">
        <f>COUNTIF($Q25:$S25,"x")</f>
        <v>0</v>
      </c>
      <c r="CQ25" s="85">
        <f>COUNTIF($T25:$V25,"x")</f>
        <v>0</v>
      </c>
      <c r="CR25" s="85">
        <f>COUNTIF($W25:$Y25,"x")</f>
        <v>0</v>
      </c>
      <c r="CS25" s="85">
        <f>COUNTIF($Z25:$AB25,"x")</f>
        <v>0</v>
      </c>
      <c r="CT25" s="85">
        <f>COUNTIF($AC25:$AE25,"x")</f>
        <v>0</v>
      </c>
      <c r="CU25" s="85">
        <f>COUNTIF($AF25:$AH25,"x")</f>
        <v>0</v>
      </c>
      <c r="CV25" s="85">
        <f>COUNTIF($AI25:$AK25,"x")</f>
        <v>0</v>
      </c>
      <c r="CW25" s="85">
        <f>COUNTIF($AL25:$AN25,"x")</f>
        <v>0</v>
      </c>
      <c r="CY25" s="85">
        <f>IF(ISBLANK(B25),1,0)</f>
        <v>0</v>
      </c>
      <c r="CZ25" s="85">
        <f>IF(OR(CY25=1,AND(CL25=CL$24,OR(CM$23&lt;&gt;0,CL$23=1))),1,0)</f>
        <v>0</v>
      </c>
      <c r="DA25" s="85">
        <f>IF(OR(CZ25=1,AND(CM25=CM$24,OR(CN$23&lt;&gt;0,CM$23=1))),1,0)</f>
        <v>0</v>
      </c>
      <c r="DB25" s="85">
        <f>IF(OR(DA25=1,AND(CN25=CN$24,OR(CO$23&lt;&gt;0,CN$23=1))),1,0)</f>
        <v>0</v>
      </c>
      <c r="DC25" s="85">
        <f>IF(OR(DB25=1,AND(CO25=CO$24,OR(CP$23&lt;&gt;0,CO$23=1))),1,0)</f>
        <v>0</v>
      </c>
      <c r="DD25" s="85">
        <f>IF(OR(DC25=1,AND(CP25=CP$24,OR(CQ$23&lt;&gt;0,CP$23=1))),1,0)</f>
        <v>0</v>
      </c>
      <c r="DE25" s="85">
        <f>IF(OR(DD25=1,AND(CQ25=CQ$24,OR(CR$23&lt;&gt;0,CQ$23=1))),1,0)</f>
        <v>0</v>
      </c>
      <c r="DF25" s="85">
        <f>IF(OR(DE25=1,AND(CR25=CR$24,OR(CS$23&lt;&gt;0,CR$23=1))),1,0)</f>
        <v>0</v>
      </c>
      <c r="DG25" s="85">
        <f>IF(OR(DF25=1,AND(CS25=CS$24,OR(CT$23&lt;&gt;0,CS$23=1))),1,0)</f>
        <v>0</v>
      </c>
      <c r="DH25" s="85">
        <f>IF(OR(DG25=1,AND(CT25=CT$24,OR(CU$23&lt;&gt;0,CT$23=1))),1,0)</f>
        <v>0</v>
      </c>
      <c r="DI25" s="85">
        <f>IF(OR(DH25=1,AND(CU25=CU$24,OR(CV$23&lt;&gt;0,CU$23=1))),1,0)</f>
        <v>0</v>
      </c>
      <c r="DJ25" s="85">
        <f>IF(OR(DI25=1,AND(CV25=CV$24,OR(CW$23&lt;&gt;0,CV$23=1))),1,0)</f>
        <v>0</v>
      </c>
      <c r="DK25" s="85">
        <f>IF(OR(DJ25=1,AND(CW25=CW$24,OR(CX$23&lt;&gt;0,CW$23=1))),1,0)</f>
        <v>0</v>
      </c>
    </row>
    <row r="26" spans="1:115" x14ac:dyDescent="0.2">
      <c r="A26" s="401" t="s">
        <v>73</v>
      </c>
      <c r="B26" s="402" t="s">
        <v>74</v>
      </c>
      <c r="C26" s="402" t="s">
        <v>45</v>
      </c>
      <c r="D26" s="403"/>
      <c r="E26" s="404" t="s">
        <v>135</v>
      </c>
      <c r="F26" s="405"/>
      <c r="G26" s="406"/>
      <c r="H26" s="405" t="s">
        <v>135</v>
      </c>
      <c r="I26" s="405"/>
      <c r="J26" s="406"/>
      <c r="K26" s="405" t="s">
        <v>123</v>
      </c>
      <c r="L26" s="405" t="s">
        <v>123</v>
      </c>
      <c r="M26" s="406"/>
      <c r="N26" s="405" t="s">
        <v>135</v>
      </c>
      <c r="O26" s="405"/>
      <c r="P26" s="406"/>
      <c r="Q26" s="405" t="s">
        <v>135</v>
      </c>
      <c r="R26" s="405"/>
      <c r="S26" s="406"/>
      <c r="T26" s="405" t="s">
        <v>135</v>
      </c>
      <c r="U26" s="405"/>
      <c r="V26" s="406"/>
      <c r="W26" s="405" t="s">
        <v>123</v>
      </c>
      <c r="X26" s="405"/>
      <c r="Y26" s="406"/>
      <c r="Z26" s="405"/>
      <c r="AA26" s="405"/>
      <c r="AB26" s="406"/>
      <c r="AC26" s="405"/>
      <c r="AD26" s="405"/>
      <c r="AE26" s="406"/>
      <c r="AF26" s="405"/>
      <c r="AG26" s="405"/>
      <c r="AH26" s="406"/>
      <c r="AI26" s="405"/>
      <c r="AJ26" s="405"/>
      <c r="AK26" s="406"/>
      <c r="AL26" s="405"/>
      <c r="AM26" s="405"/>
      <c r="AN26" s="406"/>
      <c r="AO26" s="403"/>
      <c r="AP26" s="403"/>
      <c r="AQ26" s="407">
        <f>IF(ISNA(HLOOKUP("o",$AY26:$CH$58,59-ROW(),0)),0,HLOOKUP("o",$AY26:$CH$58,59-ROW(),0))</f>
        <v>117</v>
      </c>
      <c r="AR26" s="414">
        <f>COUNTIF($AY26:$CH26,"x")</f>
        <v>3</v>
      </c>
      <c r="AS26" s="408">
        <f>RANK(AX26,$AX$25:$AX$56,0)</f>
        <v>2</v>
      </c>
      <c r="AT26" s="409" t="str">
        <f>IF(ISBLANK($B26),"",$B26)</f>
        <v>Демидов Александр</v>
      </c>
      <c r="AW26" s="410">
        <f>HLOOKUP($AQ26,$CK$22:$CW$56,ROW()-21)</f>
        <v>0</v>
      </c>
      <c r="AX26" s="409">
        <f>AQ26-AR26*0.001-AW26*0.03-ISBLANK(A26)</f>
        <v>116.997</v>
      </c>
      <c r="AY26" s="85">
        <f>AN26</f>
        <v>0</v>
      </c>
      <c r="AZ26" s="85">
        <f>AM26</f>
        <v>0</v>
      </c>
      <c r="BA26" s="85">
        <f>AL26</f>
        <v>0</v>
      </c>
      <c r="BB26" s="85">
        <f>AK26</f>
        <v>0</v>
      </c>
      <c r="BC26" s="85">
        <f>AJ26</f>
        <v>0</v>
      </c>
      <c r="BD26" s="85">
        <f>AI26</f>
        <v>0</v>
      </c>
      <c r="BE26" s="85">
        <f>AH26</f>
        <v>0</v>
      </c>
      <c r="BF26" s="85">
        <f>AG26</f>
        <v>0</v>
      </c>
      <c r="BG26" s="85">
        <f>AF26</f>
        <v>0</v>
      </c>
      <c r="BH26" s="85">
        <f>AE26</f>
        <v>0</v>
      </c>
      <c r="BI26" s="85">
        <f>AD26</f>
        <v>0</v>
      </c>
      <c r="BJ26" s="85">
        <f>AC26</f>
        <v>0</v>
      </c>
      <c r="BK26" s="85">
        <f>AB26</f>
        <v>0</v>
      </c>
      <c r="BL26" s="85">
        <f>AA26</f>
        <v>0</v>
      </c>
      <c r="BM26" s="85">
        <f>Z26</f>
        <v>0</v>
      </c>
      <c r="BN26" s="85">
        <f>Y26</f>
        <v>0</v>
      </c>
      <c r="BO26" s="85">
        <f>X26</f>
        <v>0</v>
      </c>
      <c r="BP26" s="85" t="str">
        <f>W26</f>
        <v>x</v>
      </c>
      <c r="BQ26" s="85">
        <f>V26</f>
        <v>0</v>
      </c>
      <c r="BR26" s="85">
        <f>U26</f>
        <v>0</v>
      </c>
      <c r="BS26" s="85" t="str">
        <f>T26</f>
        <v>o</v>
      </c>
      <c r="BT26" s="85">
        <f>S26</f>
        <v>0</v>
      </c>
      <c r="BU26" s="85">
        <f>R26</f>
        <v>0</v>
      </c>
      <c r="BV26" s="85" t="str">
        <f>Q26</f>
        <v>o</v>
      </c>
      <c r="BW26" s="85">
        <f>P26</f>
        <v>0</v>
      </c>
      <c r="BX26" s="85">
        <f>O26</f>
        <v>0</v>
      </c>
      <c r="BY26" s="85" t="str">
        <f>N26</f>
        <v>o</v>
      </c>
      <c r="BZ26" s="85">
        <f>M26</f>
        <v>0</v>
      </c>
      <c r="CA26" s="85" t="str">
        <f>L26</f>
        <v>x</v>
      </c>
      <c r="CB26" s="85" t="str">
        <f>K26</f>
        <v>x</v>
      </c>
      <c r="CC26" s="85">
        <f>J26</f>
        <v>0</v>
      </c>
      <c r="CD26" s="85">
        <f>I26</f>
        <v>0</v>
      </c>
      <c r="CE26" s="85" t="str">
        <f>H26</f>
        <v>o</v>
      </c>
      <c r="CF26" s="85">
        <f>G26</f>
        <v>0</v>
      </c>
      <c r="CG26" s="85">
        <f>F26</f>
        <v>0</v>
      </c>
      <c r="CH26" s="85" t="str">
        <f>E26</f>
        <v>o</v>
      </c>
      <c r="CL26" s="85">
        <f>COUNTIF($E26:$G26,"x")</f>
        <v>0</v>
      </c>
      <c r="CM26" s="85">
        <f>COUNTIF($H26:$J26,"x")</f>
        <v>0</v>
      </c>
      <c r="CN26" s="85">
        <f>COUNTIF($K26:$M26,"x")</f>
        <v>2</v>
      </c>
      <c r="CO26" s="85">
        <f>COUNTIF($N26:$P26,"x")</f>
        <v>0</v>
      </c>
      <c r="CP26" s="85">
        <f>COUNTIF($Q26:$S26,"x")</f>
        <v>0</v>
      </c>
      <c r="CQ26" s="85">
        <f>COUNTIF($T26:$V26,"x")</f>
        <v>0</v>
      </c>
      <c r="CR26" s="85">
        <f>COUNTIF($W26:$Y26,"x")</f>
        <v>1</v>
      </c>
      <c r="CS26" s="85">
        <f>COUNTIF($Z26:$AB26,"x")</f>
        <v>0</v>
      </c>
      <c r="CT26" s="85">
        <f>COUNTIF($AC26:$AE26,"x")</f>
        <v>0</v>
      </c>
      <c r="CU26" s="85">
        <f>COUNTIF($AF26:$AH26,"x")</f>
        <v>0</v>
      </c>
      <c r="CV26" s="85">
        <f>COUNTIF($AI26:$AK26,"x")</f>
        <v>0</v>
      </c>
      <c r="CW26" s="85">
        <f>COUNTIF($AL26:$AN26,"x")</f>
        <v>0</v>
      </c>
      <c r="CY26" s="85">
        <f>IF(ISBLANK(B26),1,0)</f>
        <v>0</v>
      </c>
      <c r="CZ26" s="85">
        <f>IF(OR(CY26=1,AND(CL26=CL$24,OR(CM$23&lt;&gt;0,CL$23=1))),1,0)</f>
        <v>0</v>
      </c>
      <c r="DA26" s="85">
        <f>IF(OR(CZ26=1,AND(CM26=CM$24,OR(CN$23&lt;&gt;0,CM$23=1))),1,0)</f>
        <v>0</v>
      </c>
      <c r="DB26" s="85">
        <f>IF(OR(DA26=1,AND(CN26=CN$24,OR(CO$23&lt;&gt;0,CN$23=1))),1,0)</f>
        <v>0</v>
      </c>
      <c r="DC26" s="85">
        <f>IF(OR(DB26=1,AND(CO26=CO$24,OR(CP$23&lt;&gt;0,CO$23=1))),1,0)</f>
        <v>0</v>
      </c>
      <c r="DD26" s="85">
        <f>IF(OR(DC26=1,AND(CP26=CP$24,OR(CQ$23&lt;&gt;0,CP$23=1))),1,0)</f>
        <v>0</v>
      </c>
      <c r="DE26" s="85">
        <f>IF(OR(DD26=1,AND(CQ26=CQ$24,OR(CR$23&lt;&gt;0,CQ$23=1))),1,0)</f>
        <v>0</v>
      </c>
      <c r="DF26" s="85">
        <f>IF(OR(DE26=1,AND(CR26=CR$24,OR(CS$23&lt;&gt;0,CR$23=1))),1,0)</f>
        <v>0</v>
      </c>
      <c r="DG26" s="85">
        <f>IF(OR(DF26=1,AND(CS26=CS$24,OR(CT$23&lt;&gt;0,CS$23=1))),1,0)</f>
        <v>0</v>
      </c>
      <c r="DH26" s="85">
        <f>IF(OR(DG26=1,AND(CT26=CT$24,OR(CU$23&lt;&gt;0,CT$23=1))),1,0)</f>
        <v>0</v>
      </c>
      <c r="DI26" s="85">
        <f>IF(OR(DH26=1,AND(CU26=CU$24,OR(CV$23&lt;&gt;0,CU$23=1))),1,0)</f>
        <v>0</v>
      </c>
      <c r="DJ26" s="85">
        <f>IF(OR(DI26=1,AND(CV26=CV$24,OR(CW$23&lt;&gt;0,CV$23=1))),1,0)</f>
        <v>0</v>
      </c>
      <c r="DK26" s="85">
        <f>IF(OR(DJ26=1,AND(CW26=CW$24,OR(CX$23&lt;&gt;0,CW$23=1))),1,0)</f>
        <v>0</v>
      </c>
    </row>
    <row r="27" spans="1:115" x14ac:dyDescent="0.2">
      <c r="A27" s="401">
        <v>11511405013</v>
      </c>
      <c r="B27" s="402" t="s">
        <v>75</v>
      </c>
      <c r="C27" s="402" t="s">
        <v>76</v>
      </c>
      <c r="D27" s="403"/>
      <c r="E27" s="404" t="s">
        <v>135</v>
      </c>
      <c r="F27" s="405"/>
      <c r="G27" s="406"/>
      <c r="H27" s="405" t="s">
        <v>135</v>
      </c>
      <c r="I27" s="405"/>
      <c r="J27" s="406"/>
      <c r="K27" s="405" t="s">
        <v>123</v>
      </c>
      <c r="L27" s="405" t="s">
        <v>123</v>
      </c>
      <c r="M27" s="406"/>
      <c r="N27" s="405" t="s">
        <v>135</v>
      </c>
      <c r="O27" s="405"/>
      <c r="P27" s="406"/>
      <c r="Q27" s="405" t="s">
        <v>135</v>
      </c>
      <c r="R27" s="405"/>
      <c r="S27" s="406"/>
      <c r="T27" s="405" t="s">
        <v>135</v>
      </c>
      <c r="U27" s="405"/>
      <c r="V27" s="406"/>
      <c r="W27" s="405" t="s">
        <v>123</v>
      </c>
      <c r="X27" s="405"/>
      <c r="Y27" s="406"/>
      <c r="Z27" s="405"/>
      <c r="AA27" s="405"/>
      <c r="AB27" s="406"/>
      <c r="AC27" s="405"/>
      <c r="AD27" s="405"/>
      <c r="AE27" s="406"/>
      <c r="AF27" s="405"/>
      <c r="AG27" s="405"/>
      <c r="AH27" s="406"/>
      <c r="AI27" s="405"/>
      <c r="AJ27" s="405"/>
      <c r="AK27" s="406"/>
      <c r="AL27" s="405"/>
      <c r="AM27" s="405"/>
      <c r="AN27" s="406"/>
      <c r="AO27" s="403"/>
      <c r="AP27" s="403"/>
      <c r="AQ27" s="414">
        <f>IF(ISNA(HLOOKUP("o",$AY27:$CH$58,59-ROW(),0)),0,HLOOKUP("o",$AY27:$CH$58,59-ROW(),0))</f>
        <v>117</v>
      </c>
      <c r="AR27" s="414">
        <f>COUNTIF($AY27:$CH27,"x")</f>
        <v>3</v>
      </c>
      <c r="AS27" s="408">
        <f>RANK(AX27,$AX$25:$AX$56,0)</f>
        <v>2</v>
      </c>
      <c r="AT27" s="409" t="str">
        <f>IF(ISBLANK($B27),"",$B27)</f>
        <v>Элькин Алексей</v>
      </c>
      <c r="AW27" s="410">
        <f>HLOOKUP($AQ27,$CK$22:$CW$56,ROW()-21)</f>
        <v>0</v>
      </c>
      <c r="AX27" s="409">
        <f>AQ27-AR27*0.001-AW27*0.03-ISBLANK(A27)</f>
        <v>116.997</v>
      </c>
      <c r="AY27" s="85">
        <f>AN27</f>
        <v>0</v>
      </c>
      <c r="AZ27" s="85">
        <f>AM27</f>
        <v>0</v>
      </c>
      <c r="BA27" s="85">
        <f>AL27</f>
        <v>0</v>
      </c>
      <c r="BB27" s="85">
        <f>AK27</f>
        <v>0</v>
      </c>
      <c r="BC27" s="85">
        <f>AJ27</f>
        <v>0</v>
      </c>
      <c r="BD27" s="85">
        <f>AI27</f>
        <v>0</v>
      </c>
      <c r="BE27" s="85">
        <f>AH27</f>
        <v>0</v>
      </c>
      <c r="BF27" s="85">
        <f>AG27</f>
        <v>0</v>
      </c>
      <c r="BG27" s="85">
        <f>AF27</f>
        <v>0</v>
      </c>
      <c r="BH27" s="85">
        <f>AE27</f>
        <v>0</v>
      </c>
      <c r="BI27" s="85">
        <f>AD27</f>
        <v>0</v>
      </c>
      <c r="BJ27" s="85">
        <f>AC27</f>
        <v>0</v>
      </c>
      <c r="BK27" s="85">
        <f>AB27</f>
        <v>0</v>
      </c>
      <c r="BL27" s="85">
        <f>AA27</f>
        <v>0</v>
      </c>
      <c r="BM27" s="85">
        <f>Z27</f>
        <v>0</v>
      </c>
      <c r="BN27" s="85">
        <f>Y27</f>
        <v>0</v>
      </c>
      <c r="BO27" s="85">
        <f>X27</f>
        <v>0</v>
      </c>
      <c r="BP27" s="85" t="str">
        <f>W27</f>
        <v>x</v>
      </c>
      <c r="BQ27" s="85">
        <f>V27</f>
        <v>0</v>
      </c>
      <c r="BR27" s="85">
        <f>U27</f>
        <v>0</v>
      </c>
      <c r="BS27" s="85" t="str">
        <f>T27</f>
        <v>o</v>
      </c>
      <c r="BT27" s="85">
        <f>S27</f>
        <v>0</v>
      </c>
      <c r="BU27" s="85">
        <f>R27</f>
        <v>0</v>
      </c>
      <c r="BV27" s="85" t="str">
        <f>Q27</f>
        <v>o</v>
      </c>
      <c r="BW27" s="85">
        <f>P27</f>
        <v>0</v>
      </c>
      <c r="BX27" s="85">
        <f>O27</f>
        <v>0</v>
      </c>
      <c r="BY27" s="85" t="str">
        <f>N27</f>
        <v>o</v>
      </c>
      <c r="BZ27" s="85">
        <f>M27</f>
        <v>0</v>
      </c>
      <c r="CA27" s="85" t="str">
        <f>L27</f>
        <v>x</v>
      </c>
      <c r="CB27" s="85" t="str">
        <f>K27</f>
        <v>x</v>
      </c>
      <c r="CC27" s="85">
        <f>J27</f>
        <v>0</v>
      </c>
      <c r="CD27" s="85">
        <f>I27</f>
        <v>0</v>
      </c>
      <c r="CE27" s="85" t="str">
        <f>H27</f>
        <v>o</v>
      </c>
      <c r="CF27" s="85">
        <f>G27</f>
        <v>0</v>
      </c>
      <c r="CG27" s="85">
        <f>F27</f>
        <v>0</v>
      </c>
      <c r="CH27" s="85" t="str">
        <f>E27</f>
        <v>o</v>
      </c>
      <c r="CL27" s="85">
        <f>COUNTIF($E27:$G27,"x")</f>
        <v>0</v>
      </c>
      <c r="CM27" s="85">
        <f>COUNTIF($H27:$J27,"x")</f>
        <v>0</v>
      </c>
      <c r="CN27" s="85">
        <f>COUNTIF($K27:$M27,"x")</f>
        <v>2</v>
      </c>
      <c r="CO27" s="85">
        <f>COUNTIF($N27:$P27,"x")</f>
        <v>0</v>
      </c>
      <c r="CP27" s="85">
        <f>COUNTIF($Q27:$S27,"x")</f>
        <v>0</v>
      </c>
      <c r="CQ27" s="85">
        <f>COUNTIF($T27:$V27,"x")</f>
        <v>0</v>
      </c>
      <c r="CR27" s="85">
        <f>COUNTIF($W27:$Y27,"x")</f>
        <v>1</v>
      </c>
      <c r="CS27" s="85">
        <f>COUNTIF($Z27:$AB27,"x")</f>
        <v>0</v>
      </c>
      <c r="CT27" s="85">
        <f>COUNTIF($AC27:$AE27,"x")</f>
        <v>0</v>
      </c>
      <c r="CU27" s="85">
        <f>COUNTIF($AF27:$AH27,"x")</f>
        <v>0</v>
      </c>
      <c r="CV27" s="85">
        <f>COUNTIF($AI27:$AK27,"x")</f>
        <v>0</v>
      </c>
      <c r="CW27" s="85">
        <f>COUNTIF($AL27:$AN27,"x")</f>
        <v>0</v>
      </c>
      <c r="CY27" s="85">
        <f>IF(ISBLANK(B27),1,0)</f>
        <v>0</v>
      </c>
      <c r="CZ27" s="85">
        <f>IF(OR(CY27=1,AND(CL27=CL$24,OR(CM$23&lt;&gt;0,CL$23=1))),1,0)</f>
        <v>0</v>
      </c>
      <c r="DA27" s="85">
        <f>IF(OR(CZ27=1,AND(CM27=CM$24,OR(CN$23&lt;&gt;0,CM$23=1))),1,0)</f>
        <v>0</v>
      </c>
      <c r="DB27" s="85">
        <f>IF(OR(DA27=1,AND(CN27=CN$24,OR(CO$23&lt;&gt;0,CN$23=1))),1,0)</f>
        <v>0</v>
      </c>
      <c r="DC27" s="85">
        <f>IF(OR(DB27=1,AND(CO27=CO$24,OR(CP$23&lt;&gt;0,CO$23=1))),1,0)</f>
        <v>0</v>
      </c>
      <c r="DD27" s="85">
        <f>IF(OR(DC27=1,AND(CP27=CP$24,OR(CQ$23&lt;&gt;0,CP$23=1))),1,0)</f>
        <v>0</v>
      </c>
      <c r="DE27" s="85">
        <f>IF(OR(DD27=1,AND(CQ27=CQ$24,OR(CR$23&lt;&gt;0,CQ$23=1))),1,0)</f>
        <v>0</v>
      </c>
      <c r="DF27" s="85">
        <f>IF(OR(DE27=1,AND(CR27=CR$24,OR(CS$23&lt;&gt;0,CR$23=1))),1,0)</f>
        <v>0</v>
      </c>
      <c r="DG27" s="85">
        <f>IF(OR(DF27=1,AND(CS27=CS$24,OR(CT$23&lt;&gt;0,CS$23=1))),1,0)</f>
        <v>0</v>
      </c>
      <c r="DH27" s="85">
        <f>IF(OR(DG27=1,AND(CT27=CT$24,OR(CU$23&lt;&gt;0,CT$23=1))),1,0)</f>
        <v>0</v>
      </c>
      <c r="DI27" s="85">
        <f>IF(OR(DH27=1,AND(CU27=CU$24,OR(CV$23&lt;&gt;0,CU$23=1))),1,0)</f>
        <v>0</v>
      </c>
      <c r="DJ27" s="85">
        <f>IF(OR(DI27=1,AND(CV27=CV$24,OR(CW$23&lt;&gt;0,CV$23=1))),1,0)</f>
        <v>0</v>
      </c>
      <c r="DK27" s="85">
        <f>IF(OR(DJ27=1,AND(CW27=CW$24,OR(CX$23&lt;&gt;0,CW$23=1))),1,0)</f>
        <v>0</v>
      </c>
    </row>
    <row r="28" spans="1:115" x14ac:dyDescent="0.2">
      <c r="A28" s="401" t="s">
        <v>110</v>
      </c>
      <c r="B28" s="402" t="s">
        <v>111</v>
      </c>
      <c r="C28" s="402" t="s">
        <v>28</v>
      </c>
      <c r="D28" s="403"/>
      <c r="E28" s="404" t="s">
        <v>123</v>
      </c>
      <c r="F28" s="405" t="s">
        <v>135</v>
      </c>
      <c r="G28" s="406"/>
      <c r="H28" s="405" t="s">
        <v>123</v>
      </c>
      <c r="I28" s="405" t="s">
        <v>135</v>
      </c>
      <c r="J28" s="406"/>
      <c r="K28" s="405" t="s">
        <v>123</v>
      </c>
      <c r="L28" s="405" t="s">
        <v>123</v>
      </c>
      <c r="M28" s="406"/>
      <c r="N28" s="405" t="s">
        <v>135</v>
      </c>
      <c r="O28" s="405"/>
      <c r="P28" s="406"/>
      <c r="Q28" s="405" t="s">
        <v>123</v>
      </c>
      <c r="R28" s="405"/>
      <c r="S28" s="406"/>
      <c r="T28" s="405"/>
      <c r="U28" s="405"/>
      <c r="V28" s="406"/>
      <c r="W28" s="405"/>
      <c r="X28" s="405"/>
      <c r="Y28" s="406"/>
      <c r="Z28" s="405"/>
      <c r="AA28" s="405"/>
      <c r="AB28" s="406"/>
      <c r="AC28" s="405"/>
      <c r="AD28" s="405"/>
      <c r="AE28" s="406"/>
      <c r="AF28" s="405"/>
      <c r="AG28" s="405"/>
      <c r="AH28" s="406"/>
      <c r="AI28" s="405"/>
      <c r="AJ28" s="405"/>
      <c r="AK28" s="406"/>
      <c r="AL28" s="405"/>
      <c r="AM28" s="405"/>
      <c r="AN28" s="406"/>
      <c r="AO28" s="403"/>
      <c r="AP28" s="403"/>
      <c r="AQ28" s="414">
        <f>IF(ISNA(HLOOKUP("o",$AY28:$CH$58,59-ROW(),0)),0,HLOOKUP("o",$AY28:$CH$58,59-ROW(),0))</f>
        <v>115</v>
      </c>
      <c r="AR28" s="414">
        <f>COUNTIF($AY28:$CH28,"x")</f>
        <v>5</v>
      </c>
      <c r="AS28" s="408">
        <f>RANK(AX28,$AX$25:$AX$56,0)</f>
        <v>4</v>
      </c>
      <c r="AT28" s="409" t="str">
        <f>IF(ISBLANK($B28),"",$B28)</f>
        <v>Меликов Александр</v>
      </c>
      <c r="AW28" s="410">
        <f>HLOOKUP($AQ28,$CK$22:$CW$56,ROW()-21)</f>
        <v>0</v>
      </c>
      <c r="AX28" s="409">
        <f>AQ28-AR28*0.001-AW28*0.03-ISBLANK(A28)</f>
        <v>114.995</v>
      </c>
      <c r="AY28" s="85">
        <f>AN28</f>
        <v>0</v>
      </c>
      <c r="AZ28" s="85">
        <f>AM28</f>
        <v>0</v>
      </c>
      <c r="BA28" s="85">
        <f>AL28</f>
        <v>0</v>
      </c>
      <c r="BB28" s="85">
        <f>AK28</f>
        <v>0</v>
      </c>
      <c r="BC28" s="85">
        <f>AJ28</f>
        <v>0</v>
      </c>
      <c r="BD28" s="85">
        <f>AI28</f>
        <v>0</v>
      </c>
      <c r="BE28" s="85">
        <f>AH28</f>
        <v>0</v>
      </c>
      <c r="BF28" s="85">
        <f>AG28</f>
        <v>0</v>
      </c>
      <c r="BG28" s="85">
        <f>AF28</f>
        <v>0</v>
      </c>
      <c r="BH28" s="85">
        <f>AE28</f>
        <v>0</v>
      </c>
      <c r="BI28" s="85">
        <f>AD28</f>
        <v>0</v>
      </c>
      <c r="BJ28" s="85">
        <f>AC28</f>
        <v>0</v>
      </c>
      <c r="BK28" s="85">
        <f>AB28</f>
        <v>0</v>
      </c>
      <c r="BL28" s="85">
        <f>AA28</f>
        <v>0</v>
      </c>
      <c r="BM28" s="85">
        <f>Z28</f>
        <v>0</v>
      </c>
      <c r="BN28" s="85">
        <f>Y28</f>
        <v>0</v>
      </c>
      <c r="BO28" s="85">
        <f>X28</f>
        <v>0</v>
      </c>
      <c r="BP28" s="85">
        <f>W28</f>
        <v>0</v>
      </c>
      <c r="BQ28" s="85">
        <f>V28</f>
        <v>0</v>
      </c>
      <c r="BR28" s="85">
        <f>U28</f>
        <v>0</v>
      </c>
      <c r="BS28" s="85">
        <f>T28</f>
        <v>0</v>
      </c>
      <c r="BT28" s="85">
        <f>S28</f>
        <v>0</v>
      </c>
      <c r="BU28" s="85">
        <f>R28</f>
        <v>0</v>
      </c>
      <c r="BV28" s="85" t="str">
        <f>Q28</f>
        <v>x</v>
      </c>
      <c r="BW28" s="85">
        <f>P28</f>
        <v>0</v>
      </c>
      <c r="BX28" s="85">
        <f>O28</f>
        <v>0</v>
      </c>
      <c r="BY28" s="85" t="str">
        <f>N28</f>
        <v>o</v>
      </c>
      <c r="BZ28" s="85">
        <f>M28</f>
        <v>0</v>
      </c>
      <c r="CA28" s="85" t="str">
        <f>L28</f>
        <v>x</v>
      </c>
      <c r="CB28" s="85" t="str">
        <f>K28</f>
        <v>x</v>
      </c>
      <c r="CC28" s="85">
        <f>J28</f>
        <v>0</v>
      </c>
      <c r="CD28" s="85" t="str">
        <f>I28</f>
        <v>o</v>
      </c>
      <c r="CE28" s="85" t="str">
        <f>H28</f>
        <v>x</v>
      </c>
      <c r="CF28" s="85">
        <f>G28</f>
        <v>0</v>
      </c>
      <c r="CG28" s="85" t="str">
        <f>F28</f>
        <v>o</v>
      </c>
      <c r="CH28" s="85" t="str">
        <f>E28</f>
        <v>x</v>
      </c>
      <c r="CL28" s="85">
        <f>COUNTIF($E28:$G28,"x")</f>
        <v>1</v>
      </c>
      <c r="CM28" s="85">
        <f>COUNTIF($H28:$J28,"x")</f>
        <v>1</v>
      </c>
      <c r="CN28" s="85">
        <f>COUNTIF($K28:$M28,"x")</f>
        <v>2</v>
      </c>
      <c r="CO28" s="85">
        <f>COUNTIF($N28:$P28,"x")</f>
        <v>0</v>
      </c>
      <c r="CP28" s="85">
        <f>COUNTIF($Q28:$S28,"x")</f>
        <v>1</v>
      </c>
      <c r="CQ28" s="85">
        <f>COUNTIF($T28:$V28,"x")</f>
        <v>0</v>
      </c>
      <c r="CR28" s="85">
        <f>COUNTIF($W28:$Y28,"x")</f>
        <v>0</v>
      </c>
      <c r="CS28" s="85">
        <f>COUNTIF($Z28:$AB28,"x")</f>
        <v>0</v>
      </c>
      <c r="CT28" s="85">
        <f>COUNTIF($AC28:$AE28,"x")</f>
        <v>0</v>
      </c>
      <c r="CU28" s="85">
        <f>COUNTIF($AF28:$AH28,"x")</f>
        <v>0</v>
      </c>
      <c r="CV28" s="85">
        <f>COUNTIF($AI28:$AK28,"x")</f>
        <v>0</v>
      </c>
      <c r="CW28" s="85">
        <f>COUNTIF($AL28:$AN28,"x")</f>
        <v>0</v>
      </c>
      <c r="CY28" s="85">
        <f>IF(ISBLANK(B28),1,0)</f>
        <v>0</v>
      </c>
      <c r="CZ28" s="85">
        <f>IF(OR(CY28=1,AND(CL28=CL$24,OR(CM$23&lt;&gt;0,CL$23=1))),1,0)</f>
        <v>0</v>
      </c>
      <c r="DA28" s="85">
        <f>IF(OR(CZ28=1,AND(CM28=CM$24,OR(CN$23&lt;&gt;0,CM$23=1))),1,0)</f>
        <v>0</v>
      </c>
      <c r="DB28" s="85">
        <f>IF(OR(DA28=1,AND(CN28=CN$24,OR(CO$23&lt;&gt;0,CN$23=1))),1,0)</f>
        <v>0</v>
      </c>
      <c r="DC28" s="85">
        <f>IF(OR(DB28=1,AND(CO28=CO$24,OR(CP$23&lt;&gt;0,CO$23=1))),1,0)</f>
        <v>0</v>
      </c>
      <c r="DD28" s="85">
        <f>IF(OR(DC28=1,AND(CP28=CP$24,OR(CQ$23&lt;&gt;0,CP$23=1))),1,0)</f>
        <v>0</v>
      </c>
      <c r="DE28" s="85">
        <f>IF(OR(DD28=1,AND(CQ28=CQ$24,OR(CR$23&lt;&gt;0,CQ$23=1))),1,0)</f>
        <v>0</v>
      </c>
      <c r="DF28" s="85">
        <f>IF(OR(DE28=1,AND(CR28=CR$24,OR(CS$23&lt;&gt;0,CR$23=1))),1,0)</f>
        <v>0</v>
      </c>
      <c r="DG28" s="85">
        <f>IF(OR(DF28=1,AND(CS28=CS$24,OR(CT$23&lt;&gt;0,CS$23=1))),1,0)</f>
        <v>0</v>
      </c>
      <c r="DH28" s="85">
        <f>IF(OR(DG28=1,AND(CT28=CT$24,OR(CU$23&lt;&gt;0,CT$23=1))),1,0)</f>
        <v>0</v>
      </c>
      <c r="DI28" s="85">
        <f>IF(OR(DH28=1,AND(CU28=CU$24,OR(CV$23&lt;&gt;0,CU$23=1))),1,0)</f>
        <v>0</v>
      </c>
      <c r="DJ28" s="85">
        <f>IF(OR(DI28=1,AND(CV28=CV$24,OR(CW$23&lt;&gt;0,CV$23=1))),1,0)</f>
        <v>0</v>
      </c>
      <c r="DK28" s="85">
        <f>IF(OR(DJ28=1,AND(CW28=CW$24,OR(CX$23&lt;&gt;0,CW$23=1))),1,0)</f>
        <v>0</v>
      </c>
    </row>
    <row r="29" spans="1:115" x14ac:dyDescent="0.2">
      <c r="A29" s="401" t="s">
        <v>143</v>
      </c>
      <c r="B29" s="402" t="s">
        <v>144</v>
      </c>
      <c r="C29" s="402" t="s">
        <v>45</v>
      </c>
      <c r="D29" s="403"/>
      <c r="E29" s="404" t="s">
        <v>135</v>
      </c>
      <c r="F29" s="405"/>
      <c r="G29" s="406"/>
      <c r="H29" s="405" t="s">
        <v>123</v>
      </c>
      <c r="I29" s="405" t="s">
        <v>135</v>
      </c>
      <c r="J29" s="406"/>
      <c r="K29" s="405" t="s">
        <v>123</v>
      </c>
      <c r="L29" s="405" t="s">
        <v>123</v>
      </c>
      <c r="M29" s="406"/>
      <c r="N29" s="405" t="s">
        <v>123</v>
      </c>
      <c r="O29" s="405"/>
      <c r="P29" s="406"/>
      <c r="Q29" s="405"/>
      <c r="R29" s="405"/>
      <c r="S29" s="406"/>
      <c r="T29" s="405"/>
      <c r="U29" s="405"/>
      <c r="V29" s="406"/>
      <c r="W29" s="405"/>
      <c r="X29" s="405"/>
      <c r="Y29" s="406"/>
      <c r="Z29" s="405"/>
      <c r="AA29" s="405"/>
      <c r="AB29" s="406"/>
      <c r="AC29" s="405"/>
      <c r="AD29" s="405"/>
      <c r="AE29" s="406"/>
      <c r="AF29" s="405"/>
      <c r="AG29" s="405"/>
      <c r="AH29" s="406"/>
      <c r="AI29" s="405"/>
      <c r="AJ29" s="405"/>
      <c r="AK29" s="406"/>
      <c r="AL29" s="405"/>
      <c r="AM29" s="405"/>
      <c r="AN29" s="406"/>
      <c r="AO29" s="403"/>
      <c r="AP29" s="403"/>
      <c r="AQ29" s="414">
        <f>IF(ISNA(HLOOKUP("o",$AY29:$CH$58,59-ROW(),0)),0,HLOOKUP("o",$AY29:$CH$58,59-ROW(),0))</f>
        <v>110</v>
      </c>
      <c r="AR29" s="414">
        <f>COUNTIF($AY29:$CH29,"x")</f>
        <v>4</v>
      </c>
      <c r="AS29" s="408">
        <f>RANK(AX29,$AX$25:$AX$56,0)</f>
        <v>5</v>
      </c>
      <c r="AT29" s="409" t="str">
        <f>IF(ISBLANK($B29),"",$B29)</f>
        <v>Нестеров Александр</v>
      </c>
      <c r="AW29" s="410">
        <f>HLOOKUP($AQ29,$CK$22:$CW$56,ROW()-21)</f>
        <v>1</v>
      </c>
      <c r="AX29" s="409">
        <f>AQ29-AR29*0.001-AW29*0.03-ISBLANK(A29)</f>
        <v>109.96599999999999</v>
      </c>
      <c r="AY29" s="85">
        <f>AN29</f>
        <v>0</v>
      </c>
      <c r="AZ29" s="85">
        <f>AM29</f>
        <v>0</v>
      </c>
      <c r="BA29" s="85">
        <f>AL29</f>
        <v>0</v>
      </c>
      <c r="BB29" s="85">
        <f>AK29</f>
        <v>0</v>
      </c>
      <c r="BC29" s="85">
        <f>AJ29</f>
        <v>0</v>
      </c>
      <c r="BD29" s="85">
        <f>AI29</f>
        <v>0</v>
      </c>
      <c r="BE29" s="85">
        <f>AH29</f>
        <v>0</v>
      </c>
      <c r="BF29" s="85">
        <f>AG29</f>
        <v>0</v>
      </c>
      <c r="BG29" s="85">
        <f>AF29</f>
        <v>0</v>
      </c>
      <c r="BH29" s="85">
        <f>AE29</f>
        <v>0</v>
      </c>
      <c r="BI29" s="85">
        <f>AD29</f>
        <v>0</v>
      </c>
      <c r="BJ29" s="85">
        <f>AC29</f>
        <v>0</v>
      </c>
      <c r="BK29" s="85">
        <f>AB29</f>
        <v>0</v>
      </c>
      <c r="BL29" s="85">
        <f>AA29</f>
        <v>0</v>
      </c>
      <c r="BM29" s="85">
        <f>Z29</f>
        <v>0</v>
      </c>
      <c r="BN29" s="85">
        <f>Y29</f>
        <v>0</v>
      </c>
      <c r="BO29" s="85">
        <f>X29</f>
        <v>0</v>
      </c>
      <c r="BP29" s="85">
        <f>W29</f>
        <v>0</v>
      </c>
      <c r="BQ29" s="85">
        <f>V29</f>
        <v>0</v>
      </c>
      <c r="BR29" s="85">
        <f>U29</f>
        <v>0</v>
      </c>
      <c r="BS29" s="85">
        <f>T29</f>
        <v>0</v>
      </c>
      <c r="BT29" s="85">
        <f>S29</f>
        <v>0</v>
      </c>
      <c r="BU29" s="85">
        <f>R29</f>
        <v>0</v>
      </c>
      <c r="BV29" s="85">
        <f>Q29</f>
        <v>0</v>
      </c>
      <c r="BW29" s="85">
        <f>P29</f>
        <v>0</v>
      </c>
      <c r="BX29" s="85">
        <f>O29</f>
        <v>0</v>
      </c>
      <c r="BY29" s="85" t="str">
        <f>N29</f>
        <v>x</v>
      </c>
      <c r="BZ29" s="85">
        <f>M29</f>
        <v>0</v>
      </c>
      <c r="CA29" s="85" t="str">
        <f>L29</f>
        <v>x</v>
      </c>
      <c r="CB29" s="85" t="str">
        <f>K29</f>
        <v>x</v>
      </c>
      <c r="CC29" s="85">
        <f>J29</f>
        <v>0</v>
      </c>
      <c r="CD29" s="85" t="str">
        <f>I29</f>
        <v>o</v>
      </c>
      <c r="CE29" s="85" t="str">
        <f>H29</f>
        <v>x</v>
      </c>
      <c r="CF29" s="85">
        <f>G29</f>
        <v>0</v>
      </c>
      <c r="CG29" s="85">
        <f>F29</f>
        <v>0</v>
      </c>
      <c r="CH29" s="85" t="str">
        <f>E29</f>
        <v>o</v>
      </c>
      <c r="CL29" s="85">
        <f>COUNTIF($E29:$G29,"x")</f>
        <v>0</v>
      </c>
      <c r="CM29" s="85">
        <f>COUNTIF($H29:$J29,"x")</f>
        <v>1</v>
      </c>
      <c r="CN29" s="85">
        <f>COUNTIF($K29:$M29,"x")</f>
        <v>2</v>
      </c>
      <c r="CO29" s="85">
        <f>COUNTIF($N29:$P29,"x")</f>
        <v>1</v>
      </c>
      <c r="CP29" s="85">
        <f>COUNTIF($Q29:$S29,"x")</f>
        <v>0</v>
      </c>
      <c r="CQ29" s="85">
        <f>COUNTIF($T29:$V29,"x")</f>
        <v>0</v>
      </c>
      <c r="CR29" s="85">
        <f>COUNTIF($W29:$Y29,"x")</f>
        <v>0</v>
      </c>
      <c r="CS29" s="85">
        <f>COUNTIF($Z29:$AB29,"x")</f>
        <v>0</v>
      </c>
      <c r="CT29" s="85">
        <f>COUNTIF($AC29:$AE29,"x")</f>
        <v>0</v>
      </c>
      <c r="CU29" s="85">
        <f>COUNTIF($AF29:$AH29,"x")</f>
        <v>0</v>
      </c>
      <c r="CV29" s="85">
        <f>COUNTIF($AI29:$AK29,"x")</f>
        <v>0</v>
      </c>
      <c r="CW29" s="85">
        <f>COUNTIF($AL29:$AN29,"x")</f>
        <v>0</v>
      </c>
      <c r="CY29" s="85">
        <f>IF(ISBLANK(B29),1,0)</f>
        <v>0</v>
      </c>
      <c r="CZ29" s="85">
        <f>IF(OR(CY29=1,AND(CL29=CL$24,OR(CM$23&lt;&gt;0,CL$23=1))),1,0)</f>
        <v>0</v>
      </c>
      <c r="DA29" s="85">
        <f>IF(OR(CZ29=1,AND(CM29=CM$24,OR(CN$23&lt;&gt;0,CM$23=1))),1,0)</f>
        <v>0</v>
      </c>
      <c r="DB29" s="85">
        <f>IF(OR(DA29=1,AND(CN29=CN$24,OR(CO$23&lt;&gt;0,CN$23=1))),1,0)</f>
        <v>0</v>
      </c>
      <c r="DC29" s="85">
        <f>IF(OR(DB29=1,AND(CO29=CO$24,OR(CP$23&lt;&gt;0,CO$23=1))),1,0)</f>
        <v>0</v>
      </c>
      <c r="DD29" s="85">
        <f>IF(OR(DC29=1,AND(CP29=CP$24,OR(CQ$23&lt;&gt;0,CP$23=1))),1,0)</f>
        <v>0</v>
      </c>
      <c r="DE29" s="85">
        <f>IF(OR(DD29=1,AND(CQ29=CQ$24,OR(CR$23&lt;&gt;0,CQ$23=1))),1,0)</f>
        <v>0</v>
      </c>
      <c r="DF29" s="85">
        <f>IF(OR(DE29=1,AND(CR29=CR$24,OR(CS$23&lt;&gt;0,CR$23=1))),1,0)</f>
        <v>0</v>
      </c>
      <c r="DG29" s="85">
        <f>IF(OR(DF29=1,AND(CS29=CS$24,OR(CT$23&lt;&gt;0,CS$23=1))),1,0)</f>
        <v>0</v>
      </c>
      <c r="DH29" s="85">
        <f>IF(OR(DG29=1,AND(CT29=CT$24,OR(CU$23&lt;&gt;0,CT$23=1))),1,0)</f>
        <v>0</v>
      </c>
      <c r="DI29" s="85">
        <f>IF(OR(DH29=1,AND(CU29=CU$24,OR(CV$23&lt;&gt;0,CU$23=1))),1,0)</f>
        <v>0</v>
      </c>
      <c r="DJ29" s="85">
        <f>IF(OR(DI29=1,AND(CV29=CV$24,OR(CW$23&lt;&gt;0,CV$23=1))),1,0)</f>
        <v>0</v>
      </c>
      <c r="DK29" s="85">
        <f>IF(OR(DJ29=1,AND(CW29=CW$24,OR(CX$23&lt;&gt;0,CW$23=1))),1,0)</f>
        <v>0</v>
      </c>
    </row>
    <row r="30" spans="1:115" x14ac:dyDescent="0.2">
      <c r="A30" s="419" t="s">
        <v>141</v>
      </c>
      <c r="B30" s="402" t="s">
        <v>142</v>
      </c>
      <c r="C30" s="402" t="s">
        <v>45</v>
      </c>
      <c r="D30" s="403"/>
      <c r="E30" s="404" t="s">
        <v>135</v>
      </c>
      <c r="F30" s="405"/>
      <c r="G30" s="406"/>
      <c r="H30" s="405" t="s">
        <v>123</v>
      </c>
      <c r="I30" s="405" t="s">
        <v>123</v>
      </c>
      <c r="J30" s="406"/>
      <c r="K30" s="405"/>
      <c r="L30" s="405"/>
      <c r="M30" s="406"/>
      <c r="N30" s="405"/>
      <c r="O30" s="405"/>
      <c r="P30" s="406"/>
      <c r="Q30" s="405"/>
      <c r="R30" s="405"/>
      <c r="S30" s="406"/>
      <c r="T30" s="405"/>
      <c r="U30" s="405"/>
      <c r="V30" s="406"/>
      <c r="W30" s="405"/>
      <c r="X30" s="405"/>
      <c r="Y30" s="406"/>
      <c r="Z30" s="405"/>
      <c r="AA30" s="405"/>
      <c r="AB30" s="406"/>
      <c r="AC30" s="405"/>
      <c r="AD30" s="405"/>
      <c r="AE30" s="406"/>
      <c r="AF30" s="405"/>
      <c r="AG30" s="405"/>
      <c r="AH30" s="406"/>
      <c r="AI30" s="405"/>
      <c r="AJ30" s="405"/>
      <c r="AK30" s="406"/>
      <c r="AL30" s="405"/>
      <c r="AM30" s="405"/>
      <c r="AN30" s="406"/>
      <c r="AO30" s="403"/>
      <c r="AP30" s="403"/>
      <c r="AQ30" s="414">
        <f>IF(ISNA(HLOOKUP("o",$AY30:$CH$58,59-ROW(),0)),0,HLOOKUP("o",$AY30:$CH$58,59-ROW(),0))</f>
        <v>100</v>
      </c>
      <c r="AR30" s="414">
        <f>COUNTIF($AY30:$CH30,"x")</f>
        <v>2</v>
      </c>
      <c r="AS30" s="408">
        <f>RANK(AX30,$AX$25:$AX$56,0)</f>
        <v>6</v>
      </c>
      <c r="AT30" s="420" t="str">
        <f>IF(ISBLANK($B30),"",$B30)</f>
        <v>Филатов Герман</v>
      </c>
      <c r="AW30" s="410">
        <f>HLOOKUP($AQ30,$CK$22:$CW$56,ROW()-21)</f>
        <v>0</v>
      </c>
      <c r="AX30" s="409">
        <f>AQ30-AR30*0.001-AW30*0.03-ISBLANK(A30)</f>
        <v>99.998000000000005</v>
      </c>
      <c r="AY30" s="85">
        <f>AN30</f>
        <v>0</v>
      </c>
      <c r="AZ30" s="85">
        <f>AM30</f>
        <v>0</v>
      </c>
      <c r="BA30" s="85">
        <f>AL30</f>
        <v>0</v>
      </c>
      <c r="BB30" s="85">
        <f>AK30</f>
        <v>0</v>
      </c>
      <c r="BC30" s="85">
        <f>AJ30</f>
        <v>0</v>
      </c>
      <c r="BD30" s="85">
        <f>AI30</f>
        <v>0</v>
      </c>
      <c r="BE30" s="85">
        <f>AH30</f>
        <v>0</v>
      </c>
      <c r="BF30" s="85">
        <f>AG30</f>
        <v>0</v>
      </c>
      <c r="BG30" s="85">
        <f>AF30</f>
        <v>0</v>
      </c>
      <c r="BH30" s="85">
        <f>AE30</f>
        <v>0</v>
      </c>
      <c r="BI30" s="85">
        <f>AD30</f>
        <v>0</v>
      </c>
      <c r="BJ30" s="85">
        <f>AC30</f>
        <v>0</v>
      </c>
      <c r="BK30" s="85">
        <f>AB30</f>
        <v>0</v>
      </c>
      <c r="BL30" s="85">
        <f>AA30</f>
        <v>0</v>
      </c>
      <c r="BM30" s="85">
        <f>Z30</f>
        <v>0</v>
      </c>
      <c r="BN30" s="85">
        <f>Y30</f>
        <v>0</v>
      </c>
      <c r="BO30" s="85">
        <f>X30</f>
        <v>0</v>
      </c>
      <c r="BP30" s="85">
        <f>W30</f>
        <v>0</v>
      </c>
      <c r="BQ30" s="85">
        <f>V30</f>
        <v>0</v>
      </c>
      <c r="BR30" s="85">
        <f>U30</f>
        <v>0</v>
      </c>
      <c r="BS30" s="85">
        <f>T30</f>
        <v>0</v>
      </c>
      <c r="BT30" s="85">
        <f>S30</f>
        <v>0</v>
      </c>
      <c r="BU30" s="85">
        <f>R30</f>
        <v>0</v>
      </c>
      <c r="BV30" s="85">
        <f>Q30</f>
        <v>0</v>
      </c>
      <c r="BW30" s="85">
        <f>P30</f>
        <v>0</v>
      </c>
      <c r="BX30" s="85">
        <f>O30</f>
        <v>0</v>
      </c>
      <c r="BY30" s="85">
        <f>N30</f>
        <v>0</v>
      </c>
      <c r="BZ30" s="85">
        <f>M30</f>
        <v>0</v>
      </c>
      <c r="CA30" s="85">
        <f>L30</f>
        <v>0</v>
      </c>
      <c r="CB30" s="85">
        <f>K30</f>
        <v>0</v>
      </c>
      <c r="CC30" s="85">
        <f>J30</f>
        <v>0</v>
      </c>
      <c r="CD30" s="85" t="str">
        <f>I30</f>
        <v>x</v>
      </c>
      <c r="CE30" s="85" t="str">
        <f>H30</f>
        <v>x</v>
      </c>
      <c r="CF30" s="85">
        <f>G30</f>
        <v>0</v>
      </c>
      <c r="CG30" s="85">
        <f>F30</f>
        <v>0</v>
      </c>
      <c r="CH30" s="85" t="str">
        <f>E30</f>
        <v>o</v>
      </c>
      <c r="CK30" s="85">
        <v>0</v>
      </c>
      <c r="CL30" s="421">
        <f>COUNTIF($E30:$G30,"x")</f>
        <v>0</v>
      </c>
      <c r="CM30" s="85">
        <f>COUNTIF($H30:$J30,"x")</f>
        <v>2</v>
      </c>
      <c r="CN30" s="85">
        <f>COUNTIF($K30:$M30,"x")</f>
        <v>0</v>
      </c>
      <c r="CO30" s="85">
        <f>COUNTIF($N30:$P30,"x")</f>
        <v>0</v>
      </c>
      <c r="CP30" s="85">
        <f>COUNTIF($Q30:$S30,"x")</f>
        <v>0</v>
      </c>
      <c r="CQ30" s="85">
        <f>COUNTIF($T30:$V30,"x")</f>
        <v>0</v>
      </c>
      <c r="CR30" s="85">
        <f>COUNTIF($W30:$Y30,"x")</f>
        <v>0</v>
      </c>
      <c r="CS30" s="85">
        <f>COUNTIF($Z30:$AB30,"x")</f>
        <v>0</v>
      </c>
      <c r="CT30" s="85">
        <f>COUNTIF($AC30:$AE30,"x")</f>
        <v>0</v>
      </c>
      <c r="CU30" s="85">
        <f>COUNTIF($AF30:$AH30,"x")</f>
        <v>0</v>
      </c>
      <c r="CV30" s="85">
        <f>COUNTIF($AI30:$AK30,"x")</f>
        <v>0</v>
      </c>
      <c r="CW30" s="85">
        <f>COUNTIF($AL30:$AN30,"x")</f>
        <v>0</v>
      </c>
      <c r="CY30" s="85">
        <f>IF(ISBLANK(B30),1,0)</f>
        <v>0</v>
      </c>
      <c r="CZ30" s="85">
        <f>IF(OR(CY30=1,AND(CL30=CL$24,OR(CM$23&lt;&gt;0,CL$23=1))),1,0)</f>
        <v>0</v>
      </c>
      <c r="DA30" s="85">
        <f>IF(OR(CZ30=1,AND(CM30=CM$24,OR(CN$23&lt;&gt;0,CM$23=1))),1,0)</f>
        <v>1</v>
      </c>
      <c r="DB30" s="85">
        <f>IF(OR(DA30=1,AND(CN30=CN$24,OR(CO$23&lt;&gt;0,CN$23=1))),1,0)</f>
        <v>1</v>
      </c>
      <c r="DC30" s="85">
        <f>IF(OR(DB30=1,AND(CO30=CO$24,OR(CP$23&lt;&gt;0,CO$23=1))),1,0)</f>
        <v>1</v>
      </c>
      <c r="DD30" s="85">
        <f>IF(OR(DC30=1,AND(CP30=CP$24,OR(CQ$23&lt;&gt;0,CP$23=1))),1,0)</f>
        <v>1</v>
      </c>
      <c r="DE30" s="85">
        <f>IF(OR(DD30=1,AND(CQ30=CQ$24,OR(CR$23&lt;&gt;0,CQ$23=1))),1,0)</f>
        <v>1</v>
      </c>
      <c r="DF30" s="85">
        <f>IF(OR(DE30=1,AND(CR30=CR$24,OR(CS$23&lt;&gt;0,CR$23=1))),1,0)</f>
        <v>1</v>
      </c>
      <c r="DG30" s="85">
        <f>IF(OR(DF30=1,AND(CS30=CS$24,OR(CT$23&lt;&gt;0,CS$23=1))),1,0)</f>
        <v>1</v>
      </c>
      <c r="DH30" s="85">
        <f>IF(OR(DG30=1,AND(CT30=CT$24,OR(CU$23&lt;&gt;0,CT$23=1))),1,0)</f>
        <v>1</v>
      </c>
      <c r="DI30" s="85">
        <f>IF(OR(DH30=1,AND(CU30=CU$24,OR(CV$23&lt;&gt;0,CU$23=1))),1,0)</f>
        <v>1</v>
      </c>
      <c r="DJ30" s="85">
        <f>IF(OR(DI30=1,AND(CV30=CV$24,OR(CW$23&lt;&gt;0,CV$23=1))),1,0)</f>
        <v>1</v>
      </c>
      <c r="DK30" s="85">
        <f>IF(OR(DJ30=1,AND(CW30=CW$24,OR(CX$23&lt;&gt;0,CW$23=1))),1,0)</f>
        <v>1</v>
      </c>
    </row>
    <row r="31" spans="1:115" x14ac:dyDescent="0.2">
      <c r="A31" s="401">
        <v>11511202518</v>
      </c>
      <c r="B31" s="402" t="s">
        <v>70</v>
      </c>
      <c r="C31" s="402" t="s">
        <v>28</v>
      </c>
      <c r="D31" s="403"/>
      <c r="E31" s="404" t="s">
        <v>135</v>
      </c>
      <c r="F31" s="405"/>
      <c r="G31" s="406"/>
      <c r="H31" s="405" t="s">
        <v>123</v>
      </c>
      <c r="I31" s="405" t="s">
        <v>123</v>
      </c>
      <c r="J31" s="406"/>
      <c r="K31" s="405"/>
      <c r="L31" s="405"/>
      <c r="M31" s="406"/>
      <c r="N31" s="405"/>
      <c r="O31" s="405"/>
      <c r="P31" s="406"/>
      <c r="Q31" s="405"/>
      <c r="R31" s="405"/>
      <c r="S31" s="406"/>
      <c r="T31" s="405"/>
      <c r="U31" s="405"/>
      <c r="V31" s="406"/>
      <c r="W31" s="405"/>
      <c r="X31" s="405"/>
      <c r="Y31" s="406"/>
      <c r="Z31" s="405"/>
      <c r="AA31" s="405"/>
      <c r="AB31" s="406"/>
      <c r="AC31" s="405"/>
      <c r="AD31" s="405"/>
      <c r="AE31" s="406"/>
      <c r="AF31" s="405"/>
      <c r="AG31" s="405"/>
      <c r="AH31" s="406"/>
      <c r="AI31" s="405"/>
      <c r="AJ31" s="405"/>
      <c r="AK31" s="406"/>
      <c r="AL31" s="405"/>
      <c r="AM31" s="405"/>
      <c r="AN31" s="406"/>
      <c r="AO31" s="403"/>
      <c r="AP31" s="403"/>
      <c r="AQ31" s="414">
        <f>IF(ISNA(HLOOKUP("o",$AY31:$CH$58,59-ROW(),0)),0,HLOOKUP("o",$AY31:$CH$58,59-ROW(),0))</f>
        <v>100</v>
      </c>
      <c r="AR31" s="414">
        <f>COUNTIF($AY31:$CH31,"x")</f>
        <v>2</v>
      </c>
      <c r="AS31" s="408">
        <f>RANK(AX31,$AX$25:$AX$56,0)</f>
        <v>6</v>
      </c>
      <c r="AT31" s="409" t="str">
        <f>IF(ISBLANK($B31),"",$B31)</f>
        <v>Кузнецов Владимир</v>
      </c>
      <c r="AW31" s="410">
        <f>HLOOKUP($AQ31,$CK$22:$CW$56,ROW()-21)</f>
        <v>0</v>
      </c>
      <c r="AX31" s="409">
        <f>AQ31-AR31*0.001-AW31*0.03-ISBLANK(A31)</f>
        <v>99.998000000000005</v>
      </c>
      <c r="AY31" s="85">
        <f>AN31</f>
        <v>0</v>
      </c>
      <c r="AZ31" s="85">
        <f>AM31</f>
        <v>0</v>
      </c>
      <c r="BA31" s="85">
        <f>AL31</f>
        <v>0</v>
      </c>
      <c r="BB31" s="85">
        <f>AK31</f>
        <v>0</v>
      </c>
      <c r="BC31" s="85">
        <f>AJ31</f>
        <v>0</v>
      </c>
      <c r="BD31" s="85">
        <f>AI31</f>
        <v>0</v>
      </c>
      <c r="BE31" s="85">
        <f>AH31</f>
        <v>0</v>
      </c>
      <c r="BF31" s="85">
        <f>AG31</f>
        <v>0</v>
      </c>
      <c r="BG31" s="85">
        <f>AF31</f>
        <v>0</v>
      </c>
      <c r="BH31" s="85">
        <f>AE31</f>
        <v>0</v>
      </c>
      <c r="BI31" s="85">
        <f>AD31</f>
        <v>0</v>
      </c>
      <c r="BJ31" s="85">
        <f>AC31</f>
        <v>0</v>
      </c>
      <c r="BK31" s="85">
        <f>AB31</f>
        <v>0</v>
      </c>
      <c r="BL31" s="85">
        <f>AA31</f>
        <v>0</v>
      </c>
      <c r="BM31" s="85">
        <f>Z31</f>
        <v>0</v>
      </c>
      <c r="BN31" s="85">
        <f>Y31</f>
        <v>0</v>
      </c>
      <c r="BO31" s="85">
        <f>X31</f>
        <v>0</v>
      </c>
      <c r="BP31" s="85">
        <f>W31</f>
        <v>0</v>
      </c>
      <c r="BQ31" s="85">
        <f>V31</f>
        <v>0</v>
      </c>
      <c r="BR31" s="85">
        <f>U31</f>
        <v>0</v>
      </c>
      <c r="BS31" s="85">
        <f>T31</f>
        <v>0</v>
      </c>
      <c r="BT31" s="85">
        <f>S31</f>
        <v>0</v>
      </c>
      <c r="BU31" s="85">
        <f>R31</f>
        <v>0</v>
      </c>
      <c r="BV31" s="85">
        <f>Q31</f>
        <v>0</v>
      </c>
      <c r="BW31" s="85">
        <f>P31</f>
        <v>0</v>
      </c>
      <c r="BX31" s="85">
        <f>O31</f>
        <v>0</v>
      </c>
      <c r="BY31" s="85">
        <f>N31</f>
        <v>0</v>
      </c>
      <c r="BZ31" s="85">
        <f>M31</f>
        <v>0</v>
      </c>
      <c r="CA31" s="85">
        <f>L31</f>
        <v>0</v>
      </c>
      <c r="CB31" s="85">
        <f>K31</f>
        <v>0</v>
      </c>
      <c r="CC31" s="85">
        <f>J31</f>
        <v>0</v>
      </c>
      <c r="CD31" s="85" t="str">
        <f>I31</f>
        <v>x</v>
      </c>
      <c r="CE31" s="85" t="str">
        <f>H31</f>
        <v>x</v>
      </c>
      <c r="CF31" s="85">
        <f>G31</f>
        <v>0</v>
      </c>
      <c r="CG31" s="85">
        <f>F31</f>
        <v>0</v>
      </c>
      <c r="CH31" s="85" t="str">
        <f>E31</f>
        <v>o</v>
      </c>
      <c r="CL31" s="85">
        <f>COUNTIF($E31:$G31,"x")</f>
        <v>0</v>
      </c>
      <c r="CM31" s="85">
        <f>COUNTIF($H31:$J31,"x")</f>
        <v>2</v>
      </c>
      <c r="CN31" s="85">
        <f>COUNTIF($K31:$M31,"x")</f>
        <v>0</v>
      </c>
      <c r="CO31" s="85">
        <f>COUNTIF($N31:$P31,"x")</f>
        <v>0</v>
      </c>
      <c r="CP31" s="85">
        <f>COUNTIF($Q31:$S31,"x")</f>
        <v>0</v>
      </c>
      <c r="CQ31" s="85">
        <f>COUNTIF($T31:$V31,"x")</f>
        <v>0</v>
      </c>
      <c r="CR31" s="85">
        <f>COUNTIF($W31:$Y31,"x")</f>
        <v>0</v>
      </c>
      <c r="CS31" s="85">
        <f>COUNTIF($Z31:$AB31,"x")</f>
        <v>0</v>
      </c>
      <c r="CT31" s="85">
        <f>COUNTIF($AC31:$AE31,"x")</f>
        <v>0</v>
      </c>
      <c r="CU31" s="85">
        <f>COUNTIF($AF31:$AH31,"x")</f>
        <v>0</v>
      </c>
      <c r="CV31" s="85">
        <f>COUNTIF($AI31:$AK31,"x")</f>
        <v>0</v>
      </c>
      <c r="CW31" s="85">
        <f>COUNTIF($AL31:$AN31,"x")</f>
        <v>0</v>
      </c>
      <c r="CY31" s="85">
        <f>IF(ISBLANK(B31),1,0)</f>
        <v>0</v>
      </c>
      <c r="CZ31" s="85">
        <f>IF(OR(CY31=1,AND(CL31=CL$24,OR(CM$23&lt;&gt;0,CL$23=1))),1,0)</f>
        <v>0</v>
      </c>
      <c r="DA31" s="85">
        <f>IF(OR(CZ31=1,AND(CM31=CM$24,OR(CN$23&lt;&gt;0,CM$23=1))),1,0)</f>
        <v>1</v>
      </c>
      <c r="DB31" s="85">
        <f>IF(OR(DA31=1,AND(CN31=CN$24,OR(CO$23&lt;&gt;0,CN$23=1))),1,0)</f>
        <v>1</v>
      </c>
      <c r="DC31" s="85">
        <f>IF(OR(DB31=1,AND(CO31=CO$24,OR(CP$23&lt;&gt;0,CO$23=1))),1,0)</f>
        <v>1</v>
      </c>
      <c r="DD31" s="85">
        <f>IF(OR(DC31=1,AND(CP31=CP$24,OR(CQ$23&lt;&gt;0,CP$23=1))),1,0)</f>
        <v>1</v>
      </c>
      <c r="DE31" s="85">
        <f>IF(OR(DD31=1,AND(CQ31=CQ$24,OR(CR$23&lt;&gt;0,CQ$23=1))),1,0)</f>
        <v>1</v>
      </c>
      <c r="DF31" s="85">
        <f>IF(OR(DE31=1,AND(CR31=CR$24,OR(CS$23&lt;&gt;0,CR$23=1))),1,0)</f>
        <v>1</v>
      </c>
      <c r="DG31" s="85">
        <f>IF(OR(DF31=1,AND(CS31=CS$24,OR(CT$23&lt;&gt;0,CS$23=1))),1,0)</f>
        <v>1</v>
      </c>
      <c r="DH31" s="85">
        <f>IF(OR(DG31=1,AND(CT31=CT$24,OR(CU$23&lt;&gt;0,CT$23=1))),1,0)</f>
        <v>1</v>
      </c>
      <c r="DI31" s="85">
        <f>IF(OR(DH31=1,AND(CU31=CU$24,OR(CV$23&lt;&gt;0,CU$23=1))),1,0)</f>
        <v>1</v>
      </c>
      <c r="DJ31" s="85">
        <f>IF(OR(DI31=1,AND(CV31=CV$24,OR(CW$23&lt;&gt;0,CV$23=1))),1,0)</f>
        <v>1</v>
      </c>
      <c r="DK31" s="85">
        <f>IF(OR(DJ31=1,AND(CW31=CW$24,OR(CX$23&lt;&gt;0,CW$23=1))),1,0)</f>
        <v>1</v>
      </c>
    </row>
    <row r="32" spans="1:115" x14ac:dyDescent="0.2">
      <c r="A32" s="401" t="s">
        <v>145</v>
      </c>
      <c r="B32" s="402" t="s">
        <v>146</v>
      </c>
      <c r="C32" s="402" t="s">
        <v>45</v>
      </c>
      <c r="D32" s="403"/>
      <c r="E32" s="404" t="s">
        <v>135</v>
      </c>
      <c r="F32" s="405"/>
      <c r="G32" s="406"/>
      <c r="H32" s="405" t="s">
        <v>123</v>
      </c>
      <c r="I32" s="405" t="s">
        <v>123</v>
      </c>
      <c r="J32" s="406"/>
      <c r="K32" s="405"/>
      <c r="L32" s="405"/>
      <c r="M32" s="406"/>
      <c r="N32" s="405"/>
      <c r="O32" s="405"/>
      <c r="P32" s="406"/>
      <c r="Q32" s="405"/>
      <c r="R32" s="405"/>
      <c r="S32" s="406"/>
      <c r="T32" s="405"/>
      <c r="U32" s="405"/>
      <c r="V32" s="406"/>
      <c r="W32" s="405"/>
      <c r="X32" s="405"/>
      <c r="Y32" s="406"/>
      <c r="Z32" s="405"/>
      <c r="AA32" s="405"/>
      <c r="AB32" s="406"/>
      <c r="AC32" s="405"/>
      <c r="AD32" s="405"/>
      <c r="AE32" s="406"/>
      <c r="AF32" s="405"/>
      <c r="AG32" s="405"/>
      <c r="AH32" s="406"/>
      <c r="AI32" s="405"/>
      <c r="AJ32" s="405"/>
      <c r="AK32" s="406"/>
      <c r="AL32" s="405"/>
      <c r="AM32" s="405"/>
      <c r="AN32" s="406"/>
      <c r="AO32" s="403"/>
      <c r="AP32" s="403"/>
      <c r="AQ32" s="414">
        <f>IF(ISNA(HLOOKUP("o",$AY32:$CH$58,59-ROW(),0)),0,HLOOKUP("o",$AY32:$CH$58,59-ROW(),0))</f>
        <v>100</v>
      </c>
      <c r="AR32" s="414">
        <f>COUNTIF($AY32:$CH32,"x")</f>
        <v>2</v>
      </c>
      <c r="AS32" s="408">
        <f>RANK(AX32,$AX$25:$AX$56,0)</f>
        <v>6</v>
      </c>
      <c r="AT32" s="409" t="str">
        <f>IF(ISBLANK($B32),"",$B32)</f>
        <v>Дубов Дмитрий</v>
      </c>
      <c r="AW32" s="410">
        <f>HLOOKUP($AQ32,$CK$22:$CW$56,ROW()-21)</f>
        <v>0</v>
      </c>
      <c r="AX32" s="409">
        <f>AQ32-AR32*0.001-AW32*0.03-ISBLANK(A32)</f>
        <v>99.998000000000005</v>
      </c>
      <c r="AY32" s="85">
        <f>AN32</f>
        <v>0</v>
      </c>
      <c r="AZ32" s="85">
        <f>AM32</f>
        <v>0</v>
      </c>
      <c r="BA32" s="85">
        <f>AL32</f>
        <v>0</v>
      </c>
      <c r="BB32" s="85">
        <f>AK32</f>
        <v>0</v>
      </c>
      <c r="BC32" s="85">
        <f>AJ32</f>
        <v>0</v>
      </c>
      <c r="BD32" s="85">
        <f>AI32</f>
        <v>0</v>
      </c>
      <c r="BE32" s="85">
        <f>AH32</f>
        <v>0</v>
      </c>
      <c r="BF32" s="85">
        <f>AG32</f>
        <v>0</v>
      </c>
      <c r="BG32" s="85">
        <f>AF32</f>
        <v>0</v>
      </c>
      <c r="BH32" s="85">
        <f>AE32</f>
        <v>0</v>
      </c>
      <c r="BI32" s="85">
        <f>AD32</f>
        <v>0</v>
      </c>
      <c r="BJ32" s="85">
        <f>AC32</f>
        <v>0</v>
      </c>
      <c r="BK32" s="85">
        <f>AB32</f>
        <v>0</v>
      </c>
      <c r="BL32" s="85">
        <f>AA32</f>
        <v>0</v>
      </c>
      <c r="BM32" s="85">
        <f>Z32</f>
        <v>0</v>
      </c>
      <c r="BN32" s="85">
        <f>Y32</f>
        <v>0</v>
      </c>
      <c r="BO32" s="85">
        <f>X32</f>
        <v>0</v>
      </c>
      <c r="BP32" s="85">
        <f>W32</f>
        <v>0</v>
      </c>
      <c r="BQ32" s="85">
        <f>V32</f>
        <v>0</v>
      </c>
      <c r="BR32" s="85">
        <f>U32</f>
        <v>0</v>
      </c>
      <c r="BS32" s="85">
        <f>T32</f>
        <v>0</v>
      </c>
      <c r="BT32" s="85">
        <f>S32</f>
        <v>0</v>
      </c>
      <c r="BU32" s="85">
        <f>R32</f>
        <v>0</v>
      </c>
      <c r="BV32" s="85">
        <f>Q32</f>
        <v>0</v>
      </c>
      <c r="BW32" s="85">
        <f>P32</f>
        <v>0</v>
      </c>
      <c r="BX32" s="85">
        <f>O32</f>
        <v>0</v>
      </c>
      <c r="BY32" s="85">
        <f>N32</f>
        <v>0</v>
      </c>
      <c r="BZ32" s="85">
        <f>M32</f>
        <v>0</v>
      </c>
      <c r="CA32" s="85">
        <f>L32</f>
        <v>0</v>
      </c>
      <c r="CB32" s="85">
        <f>K32</f>
        <v>0</v>
      </c>
      <c r="CC32" s="85">
        <f>J32</f>
        <v>0</v>
      </c>
      <c r="CD32" s="85" t="str">
        <f>I32</f>
        <v>x</v>
      </c>
      <c r="CE32" s="85" t="str">
        <f>H32</f>
        <v>x</v>
      </c>
      <c r="CF32" s="85">
        <f>G32</f>
        <v>0</v>
      </c>
      <c r="CG32" s="85">
        <f>F32</f>
        <v>0</v>
      </c>
      <c r="CH32" s="85" t="str">
        <f>E32</f>
        <v>o</v>
      </c>
      <c r="CL32" s="85">
        <f>COUNTIF($E32:$G32,"x")</f>
        <v>0</v>
      </c>
      <c r="CM32" s="85">
        <f>COUNTIF($H32:$J32,"x")</f>
        <v>2</v>
      </c>
      <c r="CN32" s="85">
        <f>COUNTIF($K32:$M32,"x")</f>
        <v>0</v>
      </c>
      <c r="CO32" s="85">
        <f>COUNTIF($N32:$P32,"x")</f>
        <v>0</v>
      </c>
      <c r="CP32" s="85">
        <f>COUNTIF($Q32:$S32,"x")</f>
        <v>0</v>
      </c>
      <c r="CQ32" s="85">
        <f>COUNTIF($T32:$V32,"x")</f>
        <v>0</v>
      </c>
      <c r="CR32" s="85">
        <f>COUNTIF($W32:$Y32,"x")</f>
        <v>0</v>
      </c>
      <c r="CS32" s="85">
        <f>COUNTIF($Z32:$AB32,"x")</f>
        <v>0</v>
      </c>
      <c r="CT32" s="85">
        <f>COUNTIF($AC32:$AE32,"x")</f>
        <v>0</v>
      </c>
      <c r="CU32" s="85">
        <f>COUNTIF($AF32:$AH32,"x")</f>
        <v>0</v>
      </c>
      <c r="CV32" s="85">
        <f>COUNTIF($AI32:$AK32,"x")</f>
        <v>0</v>
      </c>
      <c r="CW32" s="85">
        <f>COUNTIF($AL32:$AN32,"x")</f>
        <v>0</v>
      </c>
      <c r="CY32" s="85">
        <f>IF(ISBLANK(B32),1,0)</f>
        <v>0</v>
      </c>
      <c r="CZ32" s="85">
        <f>IF(OR(CY32=1,AND(CL32=CL$24,OR(CM$23&lt;&gt;0,CL$23=1))),1,0)</f>
        <v>0</v>
      </c>
      <c r="DA32" s="85">
        <f>IF(OR(CZ32=1,AND(CM32=CM$24,OR(CN$23&lt;&gt;0,CM$23=1))),1,0)</f>
        <v>1</v>
      </c>
      <c r="DB32" s="85">
        <f>IF(OR(DA32=1,AND(CN32=CN$24,OR(CO$23&lt;&gt;0,CN$23=1))),1,0)</f>
        <v>1</v>
      </c>
      <c r="DC32" s="85">
        <f>IF(OR(DB32=1,AND(CO32=CO$24,OR(CP$23&lt;&gt;0,CO$23=1))),1,0)</f>
        <v>1</v>
      </c>
      <c r="DD32" s="85">
        <f>IF(OR(DC32=1,AND(CP32=CP$24,OR(CQ$23&lt;&gt;0,CP$23=1))),1,0)</f>
        <v>1</v>
      </c>
      <c r="DE32" s="85">
        <f>IF(OR(DD32=1,AND(CQ32=CQ$24,OR(CR$23&lt;&gt;0,CQ$23=1))),1,0)</f>
        <v>1</v>
      </c>
      <c r="DF32" s="85">
        <f>IF(OR(DE32=1,AND(CR32=CR$24,OR(CS$23&lt;&gt;0,CR$23=1))),1,0)</f>
        <v>1</v>
      </c>
      <c r="DG32" s="85">
        <f>IF(OR(DF32=1,AND(CS32=CS$24,OR(CT$23&lt;&gt;0,CS$23=1))),1,0)</f>
        <v>1</v>
      </c>
      <c r="DH32" s="85">
        <f>IF(OR(DG32=1,AND(CT32=CT$24,OR(CU$23&lt;&gt;0,CT$23=1))),1,0)</f>
        <v>1</v>
      </c>
      <c r="DI32" s="85">
        <f>IF(OR(DH32=1,AND(CU32=CU$24,OR(CV$23&lt;&gt;0,CU$23=1))),1,0)</f>
        <v>1</v>
      </c>
      <c r="DJ32" s="85">
        <f>IF(OR(DI32=1,AND(CV32=CV$24,OR(CW$23&lt;&gt;0,CV$23=1))),1,0)</f>
        <v>1</v>
      </c>
      <c r="DK32" s="85">
        <f>IF(OR(DJ32=1,AND(CW32=CW$24,OR(CX$23&lt;&gt;0,CW$23=1))),1,0)</f>
        <v>1</v>
      </c>
    </row>
    <row r="33" spans="1:115" hidden="1" x14ac:dyDescent="0.2">
      <c r="A33" s="401"/>
      <c r="B33" s="402"/>
      <c r="C33" s="402"/>
      <c r="D33" s="403"/>
      <c r="E33" s="404"/>
      <c r="F33" s="405"/>
      <c r="G33" s="406"/>
      <c r="H33" s="405"/>
      <c r="I33" s="405"/>
      <c r="J33" s="406"/>
      <c r="K33" s="405"/>
      <c r="L33" s="405"/>
      <c r="M33" s="406"/>
      <c r="N33" s="405"/>
      <c r="O33" s="405"/>
      <c r="P33" s="406"/>
      <c r="Q33" s="405"/>
      <c r="R33" s="405"/>
      <c r="S33" s="406"/>
      <c r="T33" s="405"/>
      <c r="U33" s="405"/>
      <c r="V33" s="406"/>
      <c r="W33" s="405"/>
      <c r="X33" s="405"/>
      <c r="Y33" s="406"/>
      <c r="Z33" s="405"/>
      <c r="AA33" s="405"/>
      <c r="AB33" s="406"/>
      <c r="AC33" s="405"/>
      <c r="AD33" s="405"/>
      <c r="AE33" s="406"/>
      <c r="AF33" s="405"/>
      <c r="AG33" s="405"/>
      <c r="AH33" s="406"/>
      <c r="AI33" s="405"/>
      <c r="AJ33" s="405"/>
      <c r="AK33" s="406"/>
      <c r="AL33" s="405"/>
      <c r="AM33" s="405"/>
      <c r="AN33" s="406"/>
      <c r="AO33" s="403"/>
      <c r="AP33" s="403"/>
      <c r="AQ33" s="414">
        <f>IF(ISNA(HLOOKUP("o",$AY33:$CH$58,59-ROW(),0)),0,HLOOKUP("o",$AY33:$CH$58,59-ROW(),0))</f>
        <v>0</v>
      </c>
      <c r="AR33" s="414">
        <f t="shared" ref="AR25:AR56" si="55">COUNTIF($AY33:$CH33,"x")</f>
        <v>0</v>
      </c>
      <c r="AS33" s="408">
        <f t="shared" ref="AS25:AS56" si="56">RANK(AX33,$AX$25:$AX$56,0)</f>
        <v>9</v>
      </c>
      <c r="AT33" s="409" t="str">
        <f t="shared" ref="AT25:AT56" si="57">IF(ISBLANK($B33),"",$B33)</f>
        <v/>
      </c>
      <c r="AW33" s="410">
        <f t="shared" ref="AW26:AW56" si="58">HLOOKUP($AQ33,$CK$22:$CW$56,ROW()-21)</f>
        <v>0</v>
      </c>
      <c r="AX33" s="409">
        <f t="shared" ref="AX25:AX56" si="59">AQ33-AR33*0.001-AW33*0.03-ISBLANK(A33)</f>
        <v>-1</v>
      </c>
      <c r="AY33" s="85">
        <f t="shared" ref="AY25:AY56" si="60">AN33</f>
        <v>0</v>
      </c>
      <c r="AZ33" s="85">
        <f t="shared" ref="AZ25:AZ56" si="61">AM33</f>
        <v>0</v>
      </c>
      <c r="BA33" s="85">
        <f t="shared" ref="BA25:BA56" si="62">AL33</f>
        <v>0</v>
      </c>
      <c r="BB33" s="85">
        <f t="shared" ref="BB25:BB56" si="63">AK33</f>
        <v>0</v>
      </c>
      <c r="BC33" s="85">
        <f t="shared" ref="BC25:BC56" si="64">AJ33</f>
        <v>0</v>
      </c>
      <c r="BD33" s="85">
        <f t="shared" ref="BD25:BD56" si="65">AI33</f>
        <v>0</v>
      </c>
      <c r="BE33" s="85">
        <f t="shared" ref="BE25:BE56" si="66">AH33</f>
        <v>0</v>
      </c>
      <c r="BF33" s="85">
        <f t="shared" ref="BF25:BF56" si="67">AG33</f>
        <v>0</v>
      </c>
      <c r="BG33" s="85">
        <f t="shared" ref="BG25:BG56" si="68">AF33</f>
        <v>0</v>
      </c>
      <c r="BH33" s="85">
        <f t="shared" ref="BH25:BH56" si="69">AE33</f>
        <v>0</v>
      </c>
      <c r="BI33" s="85">
        <f t="shared" ref="BI25:BI56" si="70">AD33</f>
        <v>0</v>
      </c>
      <c r="BJ33" s="85">
        <f t="shared" ref="BJ25:BJ56" si="71">AC33</f>
        <v>0</v>
      </c>
      <c r="BK33" s="85">
        <f t="shared" ref="BK25:BK56" si="72">AB33</f>
        <v>0</v>
      </c>
      <c r="BL33" s="85">
        <f t="shared" ref="BL25:BL56" si="73">AA33</f>
        <v>0</v>
      </c>
      <c r="BM33" s="85">
        <f t="shared" ref="BM25:BM56" si="74">Z33</f>
        <v>0</v>
      </c>
      <c r="BN33" s="85">
        <f t="shared" ref="BN25:BN56" si="75">Y33</f>
        <v>0</v>
      </c>
      <c r="BO33" s="85">
        <f t="shared" ref="BO25:BO56" si="76">X33</f>
        <v>0</v>
      </c>
      <c r="BP33" s="85">
        <f t="shared" ref="BP25:BP56" si="77">W33</f>
        <v>0</v>
      </c>
      <c r="BQ33" s="85">
        <f t="shared" ref="BQ25:BQ56" si="78">V33</f>
        <v>0</v>
      </c>
      <c r="BR33" s="85">
        <f t="shared" ref="BR25:BR56" si="79">U33</f>
        <v>0</v>
      </c>
      <c r="BS33" s="85">
        <f t="shared" ref="BS25:BS56" si="80">T33</f>
        <v>0</v>
      </c>
      <c r="BT33" s="85">
        <f t="shared" ref="BT25:BT56" si="81">S33</f>
        <v>0</v>
      </c>
      <c r="BU33" s="85">
        <f t="shared" ref="BU25:BU56" si="82">R33</f>
        <v>0</v>
      </c>
      <c r="BV33" s="85">
        <f t="shared" ref="BV25:BV56" si="83">Q33</f>
        <v>0</v>
      </c>
      <c r="BW33" s="85">
        <f t="shared" ref="BW25:BW56" si="84">P33</f>
        <v>0</v>
      </c>
      <c r="BX33" s="85">
        <f t="shared" ref="BX25:BX56" si="85">O33</f>
        <v>0</v>
      </c>
      <c r="BY33" s="85">
        <f t="shared" ref="BY25:BY56" si="86">N33</f>
        <v>0</v>
      </c>
      <c r="BZ33" s="85">
        <f t="shared" ref="BZ25:BZ56" si="87">M33</f>
        <v>0</v>
      </c>
      <c r="CA33" s="85">
        <f t="shared" ref="CA25:CA56" si="88">L33</f>
        <v>0</v>
      </c>
      <c r="CB33" s="85">
        <f t="shared" ref="CB25:CB56" si="89">K33</f>
        <v>0</v>
      </c>
      <c r="CC33" s="85">
        <f t="shared" ref="CC25:CC56" si="90">J33</f>
        <v>0</v>
      </c>
      <c r="CD33" s="85">
        <f t="shared" ref="CD25:CD56" si="91">I33</f>
        <v>0</v>
      </c>
      <c r="CE33" s="85">
        <f t="shared" ref="CE25:CE56" si="92">H33</f>
        <v>0</v>
      </c>
      <c r="CF33" s="85">
        <f t="shared" ref="CF25:CF56" si="93">G33</f>
        <v>0</v>
      </c>
      <c r="CG33" s="85">
        <f t="shared" ref="CG25:CG56" si="94">F33</f>
        <v>0</v>
      </c>
      <c r="CH33" s="85">
        <f t="shared" ref="CH25:CH56" si="95">E33</f>
        <v>0</v>
      </c>
      <c r="CL33" s="85">
        <f t="shared" ref="CL25:CL56" si="96">COUNTIF($E33:$G33,"x")</f>
        <v>0</v>
      </c>
      <c r="CM33" s="85">
        <f t="shared" ref="CM25:CM56" si="97">COUNTIF($H33:$J33,"x")</f>
        <v>0</v>
      </c>
      <c r="CN33" s="85">
        <f t="shared" ref="CN25:CN56" si="98">COUNTIF($K33:$M33,"x")</f>
        <v>0</v>
      </c>
      <c r="CO33" s="85">
        <f t="shared" ref="CO25:CO56" si="99">COUNTIF($N33:$P33,"x")</f>
        <v>0</v>
      </c>
      <c r="CP33" s="85">
        <f t="shared" ref="CP25:CP56" si="100">COUNTIF($Q33:$S33,"x")</f>
        <v>0</v>
      </c>
      <c r="CQ33" s="85">
        <f t="shared" ref="CQ25:CQ56" si="101">COUNTIF($T33:$V33,"x")</f>
        <v>0</v>
      </c>
      <c r="CR33" s="85">
        <f t="shared" ref="CR25:CR56" si="102">COUNTIF($W33:$Y33,"x")</f>
        <v>0</v>
      </c>
      <c r="CS33" s="85">
        <f t="shared" ref="CS25:CS56" si="103">COUNTIF($Z33:$AB33,"x")</f>
        <v>0</v>
      </c>
      <c r="CT33" s="85">
        <f t="shared" ref="CT25:CT56" si="104">COUNTIF($AC33:$AE33,"x")</f>
        <v>0</v>
      </c>
      <c r="CU33" s="85">
        <f t="shared" ref="CU25:CU56" si="105">COUNTIF($AF33:$AH33,"x")</f>
        <v>0</v>
      </c>
      <c r="CV33" s="85">
        <f t="shared" ref="CV25:CV56" si="106">COUNTIF($AI33:$AK33,"x")</f>
        <v>0</v>
      </c>
      <c r="CW33" s="85">
        <f t="shared" ref="CW25:CW56" si="107">COUNTIF($AL33:$AN33,"x")</f>
        <v>0</v>
      </c>
      <c r="CY33" s="85">
        <f t="shared" ref="CY26:CY56" si="108">IF(ISBLANK(B33),1,0)</f>
        <v>1</v>
      </c>
      <c r="CZ33" s="85">
        <f t="shared" ref="CZ25:DK56" si="109">IF(OR(CY33=1,AND(CL33=CL$24,OR(CM$23&lt;&gt;0,CL$23=1))),1,0)</f>
        <v>1</v>
      </c>
      <c r="DA33" s="85">
        <f t="shared" si="109"/>
        <v>1</v>
      </c>
      <c r="DB33" s="85">
        <f t="shared" si="109"/>
        <v>1</v>
      </c>
      <c r="DC33" s="85">
        <f t="shared" si="109"/>
        <v>1</v>
      </c>
      <c r="DD33" s="85">
        <f t="shared" si="109"/>
        <v>1</v>
      </c>
      <c r="DE33" s="85">
        <f t="shared" si="109"/>
        <v>1</v>
      </c>
      <c r="DF33" s="85">
        <f t="shared" si="109"/>
        <v>1</v>
      </c>
      <c r="DG33" s="85">
        <f t="shared" si="109"/>
        <v>1</v>
      </c>
      <c r="DH33" s="85">
        <f t="shared" si="109"/>
        <v>1</v>
      </c>
      <c r="DI33" s="85">
        <f t="shared" si="109"/>
        <v>1</v>
      </c>
      <c r="DJ33" s="85">
        <f t="shared" si="109"/>
        <v>1</v>
      </c>
      <c r="DK33" s="85">
        <f t="shared" si="109"/>
        <v>1</v>
      </c>
    </row>
    <row r="34" spans="1:115" hidden="1" x14ac:dyDescent="0.2">
      <c r="A34" s="401"/>
      <c r="B34" s="402"/>
      <c r="C34" s="402"/>
      <c r="D34" s="403"/>
      <c r="E34" s="404"/>
      <c r="F34" s="405"/>
      <c r="G34" s="406"/>
      <c r="H34" s="405"/>
      <c r="I34" s="405"/>
      <c r="J34" s="406"/>
      <c r="K34" s="405"/>
      <c r="L34" s="405"/>
      <c r="M34" s="406"/>
      <c r="N34" s="405"/>
      <c r="O34" s="405"/>
      <c r="P34" s="406"/>
      <c r="Q34" s="405"/>
      <c r="R34" s="405"/>
      <c r="S34" s="406"/>
      <c r="T34" s="405"/>
      <c r="U34" s="405"/>
      <c r="V34" s="406"/>
      <c r="W34" s="405"/>
      <c r="X34" s="405"/>
      <c r="Y34" s="406"/>
      <c r="Z34" s="405"/>
      <c r="AA34" s="405"/>
      <c r="AB34" s="406"/>
      <c r="AC34" s="405"/>
      <c r="AD34" s="405"/>
      <c r="AE34" s="406"/>
      <c r="AF34" s="405"/>
      <c r="AG34" s="405"/>
      <c r="AH34" s="406"/>
      <c r="AI34" s="405"/>
      <c r="AJ34" s="405"/>
      <c r="AK34" s="406"/>
      <c r="AL34" s="405"/>
      <c r="AM34" s="405"/>
      <c r="AN34" s="406"/>
      <c r="AO34" s="403"/>
      <c r="AP34" s="403"/>
      <c r="AQ34" s="414">
        <f>IF(ISNA(HLOOKUP("o",$AY34:$CH$58,59-ROW(),0)),0,HLOOKUP("o",$AY34:$CH$58,59-ROW(),0))</f>
        <v>0</v>
      </c>
      <c r="AR34" s="414">
        <f t="shared" si="55"/>
        <v>0</v>
      </c>
      <c r="AS34" s="408">
        <f t="shared" si="56"/>
        <v>9</v>
      </c>
      <c r="AT34" s="409" t="str">
        <f t="shared" si="57"/>
        <v/>
      </c>
      <c r="AW34" s="410">
        <f t="shared" si="58"/>
        <v>0</v>
      </c>
      <c r="AX34" s="409">
        <f t="shared" si="59"/>
        <v>-1</v>
      </c>
      <c r="AY34" s="85">
        <f t="shared" si="60"/>
        <v>0</v>
      </c>
      <c r="AZ34" s="85">
        <f t="shared" si="61"/>
        <v>0</v>
      </c>
      <c r="BA34" s="85">
        <f t="shared" si="62"/>
        <v>0</v>
      </c>
      <c r="BB34" s="85">
        <f t="shared" si="63"/>
        <v>0</v>
      </c>
      <c r="BC34" s="85">
        <f t="shared" si="64"/>
        <v>0</v>
      </c>
      <c r="BD34" s="85">
        <f t="shared" si="65"/>
        <v>0</v>
      </c>
      <c r="BE34" s="85">
        <f t="shared" si="66"/>
        <v>0</v>
      </c>
      <c r="BF34" s="85">
        <f t="shared" si="67"/>
        <v>0</v>
      </c>
      <c r="BG34" s="85">
        <f t="shared" si="68"/>
        <v>0</v>
      </c>
      <c r="BH34" s="85">
        <f t="shared" si="69"/>
        <v>0</v>
      </c>
      <c r="BI34" s="85">
        <f t="shared" si="70"/>
        <v>0</v>
      </c>
      <c r="BJ34" s="85">
        <f t="shared" si="71"/>
        <v>0</v>
      </c>
      <c r="BK34" s="85">
        <f t="shared" si="72"/>
        <v>0</v>
      </c>
      <c r="BL34" s="85">
        <f t="shared" si="73"/>
        <v>0</v>
      </c>
      <c r="BM34" s="85">
        <f t="shared" si="74"/>
        <v>0</v>
      </c>
      <c r="BN34" s="85">
        <f t="shared" si="75"/>
        <v>0</v>
      </c>
      <c r="BO34" s="85">
        <f t="shared" si="76"/>
        <v>0</v>
      </c>
      <c r="BP34" s="85">
        <f t="shared" si="77"/>
        <v>0</v>
      </c>
      <c r="BQ34" s="85">
        <f t="shared" si="78"/>
        <v>0</v>
      </c>
      <c r="BR34" s="85">
        <f t="shared" si="79"/>
        <v>0</v>
      </c>
      <c r="BS34" s="85">
        <f t="shared" si="80"/>
        <v>0</v>
      </c>
      <c r="BT34" s="85">
        <f t="shared" si="81"/>
        <v>0</v>
      </c>
      <c r="BU34" s="85">
        <f t="shared" si="82"/>
        <v>0</v>
      </c>
      <c r="BV34" s="85">
        <f t="shared" si="83"/>
        <v>0</v>
      </c>
      <c r="BW34" s="85">
        <f t="shared" si="84"/>
        <v>0</v>
      </c>
      <c r="BX34" s="85">
        <f t="shared" si="85"/>
        <v>0</v>
      </c>
      <c r="BY34" s="85">
        <f t="shared" si="86"/>
        <v>0</v>
      </c>
      <c r="BZ34" s="85">
        <f t="shared" si="87"/>
        <v>0</v>
      </c>
      <c r="CA34" s="85">
        <f t="shared" si="88"/>
        <v>0</v>
      </c>
      <c r="CB34" s="85">
        <f t="shared" si="89"/>
        <v>0</v>
      </c>
      <c r="CC34" s="85">
        <f t="shared" si="90"/>
        <v>0</v>
      </c>
      <c r="CD34" s="85">
        <f t="shared" si="91"/>
        <v>0</v>
      </c>
      <c r="CE34" s="85">
        <f t="shared" si="92"/>
        <v>0</v>
      </c>
      <c r="CF34" s="85">
        <f t="shared" si="93"/>
        <v>0</v>
      </c>
      <c r="CG34" s="85">
        <f t="shared" si="94"/>
        <v>0</v>
      </c>
      <c r="CH34" s="85">
        <f t="shared" si="95"/>
        <v>0</v>
      </c>
      <c r="CL34" s="85">
        <f t="shared" si="96"/>
        <v>0</v>
      </c>
      <c r="CM34" s="85">
        <f t="shared" si="97"/>
        <v>0</v>
      </c>
      <c r="CN34" s="85">
        <f t="shared" si="98"/>
        <v>0</v>
      </c>
      <c r="CO34" s="85">
        <f t="shared" si="99"/>
        <v>0</v>
      </c>
      <c r="CP34" s="85">
        <f t="shared" si="100"/>
        <v>0</v>
      </c>
      <c r="CQ34" s="85">
        <f t="shared" si="101"/>
        <v>0</v>
      </c>
      <c r="CR34" s="85">
        <f t="shared" si="102"/>
        <v>0</v>
      </c>
      <c r="CS34" s="85">
        <f t="shared" si="103"/>
        <v>0</v>
      </c>
      <c r="CT34" s="85">
        <f t="shared" si="104"/>
        <v>0</v>
      </c>
      <c r="CU34" s="85">
        <f t="shared" si="105"/>
        <v>0</v>
      </c>
      <c r="CV34" s="85">
        <f t="shared" si="106"/>
        <v>0</v>
      </c>
      <c r="CW34" s="85">
        <f t="shared" si="107"/>
        <v>0</v>
      </c>
      <c r="CY34" s="85">
        <f t="shared" si="108"/>
        <v>1</v>
      </c>
      <c r="CZ34" s="85">
        <f t="shared" si="109"/>
        <v>1</v>
      </c>
      <c r="DA34" s="85">
        <f t="shared" si="109"/>
        <v>1</v>
      </c>
      <c r="DB34" s="85">
        <f t="shared" si="109"/>
        <v>1</v>
      </c>
      <c r="DC34" s="85">
        <f t="shared" si="109"/>
        <v>1</v>
      </c>
      <c r="DD34" s="85">
        <f t="shared" si="109"/>
        <v>1</v>
      </c>
      <c r="DE34" s="85">
        <f t="shared" si="109"/>
        <v>1</v>
      </c>
      <c r="DF34" s="85">
        <f t="shared" si="109"/>
        <v>1</v>
      </c>
      <c r="DG34" s="85">
        <f t="shared" si="109"/>
        <v>1</v>
      </c>
      <c r="DH34" s="85">
        <f t="shared" si="109"/>
        <v>1</v>
      </c>
      <c r="DI34" s="85">
        <f t="shared" si="109"/>
        <v>1</v>
      </c>
      <c r="DJ34" s="85">
        <f t="shared" si="109"/>
        <v>1</v>
      </c>
      <c r="DK34" s="85">
        <f t="shared" si="109"/>
        <v>1</v>
      </c>
    </row>
    <row r="35" spans="1:115" hidden="1" x14ac:dyDescent="0.2">
      <c r="A35" s="401"/>
      <c r="B35" s="402"/>
      <c r="C35" s="402"/>
      <c r="D35" s="403"/>
      <c r="E35" s="404"/>
      <c r="F35" s="405"/>
      <c r="G35" s="406"/>
      <c r="H35" s="405"/>
      <c r="I35" s="405"/>
      <c r="J35" s="406"/>
      <c r="K35" s="405"/>
      <c r="L35" s="405"/>
      <c r="M35" s="406"/>
      <c r="N35" s="405"/>
      <c r="O35" s="405"/>
      <c r="P35" s="406"/>
      <c r="Q35" s="405"/>
      <c r="R35" s="405"/>
      <c r="S35" s="406"/>
      <c r="T35" s="405"/>
      <c r="U35" s="405"/>
      <c r="V35" s="406"/>
      <c r="W35" s="405"/>
      <c r="X35" s="405"/>
      <c r="Y35" s="406"/>
      <c r="Z35" s="405"/>
      <c r="AA35" s="405"/>
      <c r="AB35" s="406"/>
      <c r="AC35" s="405"/>
      <c r="AD35" s="405"/>
      <c r="AE35" s="406"/>
      <c r="AF35" s="405"/>
      <c r="AG35" s="405"/>
      <c r="AH35" s="406"/>
      <c r="AI35" s="405"/>
      <c r="AJ35" s="405"/>
      <c r="AK35" s="406"/>
      <c r="AL35" s="405"/>
      <c r="AM35" s="405"/>
      <c r="AN35" s="406"/>
      <c r="AO35" s="403"/>
      <c r="AP35" s="403"/>
      <c r="AQ35" s="414">
        <f>IF(ISNA(HLOOKUP("o",$AY35:$CH$58,59-ROW(),0)),0,HLOOKUP("o",$AY35:$CH$58,59-ROW(),0))</f>
        <v>0</v>
      </c>
      <c r="AR35" s="414">
        <f t="shared" si="55"/>
        <v>0</v>
      </c>
      <c r="AS35" s="408">
        <f t="shared" si="56"/>
        <v>9</v>
      </c>
      <c r="AT35" s="409" t="str">
        <f t="shared" si="57"/>
        <v/>
      </c>
      <c r="AW35" s="410">
        <f t="shared" si="58"/>
        <v>0</v>
      </c>
      <c r="AX35" s="409">
        <f t="shared" si="59"/>
        <v>-1</v>
      </c>
      <c r="AY35" s="85">
        <f t="shared" si="60"/>
        <v>0</v>
      </c>
      <c r="AZ35" s="85">
        <f t="shared" si="61"/>
        <v>0</v>
      </c>
      <c r="BA35" s="85">
        <f t="shared" si="62"/>
        <v>0</v>
      </c>
      <c r="BB35" s="85">
        <f t="shared" si="63"/>
        <v>0</v>
      </c>
      <c r="BC35" s="85">
        <f t="shared" si="64"/>
        <v>0</v>
      </c>
      <c r="BD35" s="85">
        <f t="shared" si="65"/>
        <v>0</v>
      </c>
      <c r="BE35" s="85">
        <f t="shared" si="66"/>
        <v>0</v>
      </c>
      <c r="BF35" s="85">
        <f t="shared" si="67"/>
        <v>0</v>
      </c>
      <c r="BG35" s="85">
        <f t="shared" si="68"/>
        <v>0</v>
      </c>
      <c r="BH35" s="85">
        <f t="shared" si="69"/>
        <v>0</v>
      </c>
      <c r="BI35" s="85">
        <f t="shared" si="70"/>
        <v>0</v>
      </c>
      <c r="BJ35" s="85">
        <f t="shared" si="71"/>
        <v>0</v>
      </c>
      <c r="BK35" s="85">
        <f t="shared" si="72"/>
        <v>0</v>
      </c>
      <c r="BL35" s="85">
        <f t="shared" si="73"/>
        <v>0</v>
      </c>
      <c r="BM35" s="85">
        <f t="shared" si="74"/>
        <v>0</v>
      </c>
      <c r="BN35" s="85">
        <f t="shared" si="75"/>
        <v>0</v>
      </c>
      <c r="BO35" s="85">
        <f t="shared" si="76"/>
        <v>0</v>
      </c>
      <c r="BP35" s="85">
        <f t="shared" si="77"/>
        <v>0</v>
      </c>
      <c r="BQ35" s="85">
        <f t="shared" si="78"/>
        <v>0</v>
      </c>
      <c r="BR35" s="85">
        <f t="shared" si="79"/>
        <v>0</v>
      </c>
      <c r="BS35" s="85">
        <f t="shared" si="80"/>
        <v>0</v>
      </c>
      <c r="BT35" s="85">
        <f t="shared" si="81"/>
        <v>0</v>
      </c>
      <c r="BU35" s="85">
        <f t="shared" si="82"/>
        <v>0</v>
      </c>
      <c r="BV35" s="85">
        <f t="shared" si="83"/>
        <v>0</v>
      </c>
      <c r="BW35" s="85">
        <f t="shared" si="84"/>
        <v>0</v>
      </c>
      <c r="BX35" s="85">
        <f t="shared" si="85"/>
        <v>0</v>
      </c>
      <c r="BY35" s="85">
        <f t="shared" si="86"/>
        <v>0</v>
      </c>
      <c r="BZ35" s="85">
        <f t="shared" si="87"/>
        <v>0</v>
      </c>
      <c r="CA35" s="85">
        <f t="shared" si="88"/>
        <v>0</v>
      </c>
      <c r="CB35" s="85">
        <f t="shared" si="89"/>
        <v>0</v>
      </c>
      <c r="CC35" s="85">
        <f t="shared" si="90"/>
        <v>0</v>
      </c>
      <c r="CD35" s="85">
        <f t="shared" si="91"/>
        <v>0</v>
      </c>
      <c r="CE35" s="85">
        <f t="shared" si="92"/>
        <v>0</v>
      </c>
      <c r="CF35" s="85">
        <f t="shared" si="93"/>
        <v>0</v>
      </c>
      <c r="CG35" s="85">
        <f t="shared" si="94"/>
        <v>0</v>
      </c>
      <c r="CH35" s="85">
        <f t="shared" si="95"/>
        <v>0</v>
      </c>
      <c r="CL35" s="85">
        <f t="shared" si="96"/>
        <v>0</v>
      </c>
      <c r="CM35" s="85">
        <f t="shared" si="97"/>
        <v>0</v>
      </c>
      <c r="CN35" s="85">
        <f t="shared" si="98"/>
        <v>0</v>
      </c>
      <c r="CO35" s="85">
        <f t="shared" si="99"/>
        <v>0</v>
      </c>
      <c r="CP35" s="85">
        <f t="shared" si="100"/>
        <v>0</v>
      </c>
      <c r="CQ35" s="85">
        <f t="shared" si="101"/>
        <v>0</v>
      </c>
      <c r="CR35" s="85">
        <f t="shared" si="102"/>
        <v>0</v>
      </c>
      <c r="CS35" s="85">
        <f t="shared" si="103"/>
        <v>0</v>
      </c>
      <c r="CT35" s="85">
        <f t="shared" si="104"/>
        <v>0</v>
      </c>
      <c r="CU35" s="85">
        <f t="shared" si="105"/>
        <v>0</v>
      </c>
      <c r="CV35" s="85">
        <f t="shared" si="106"/>
        <v>0</v>
      </c>
      <c r="CW35" s="85">
        <f t="shared" si="107"/>
        <v>0</v>
      </c>
      <c r="CY35" s="85">
        <f t="shared" si="108"/>
        <v>1</v>
      </c>
      <c r="CZ35" s="85">
        <f t="shared" si="109"/>
        <v>1</v>
      </c>
      <c r="DA35" s="85">
        <f t="shared" si="109"/>
        <v>1</v>
      </c>
      <c r="DB35" s="85">
        <f t="shared" si="109"/>
        <v>1</v>
      </c>
      <c r="DC35" s="85">
        <f t="shared" si="109"/>
        <v>1</v>
      </c>
      <c r="DD35" s="85">
        <f t="shared" si="109"/>
        <v>1</v>
      </c>
      <c r="DE35" s="85">
        <f t="shared" si="109"/>
        <v>1</v>
      </c>
      <c r="DF35" s="85">
        <f t="shared" si="109"/>
        <v>1</v>
      </c>
      <c r="DG35" s="85">
        <f t="shared" si="109"/>
        <v>1</v>
      </c>
      <c r="DH35" s="85">
        <f t="shared" si="109"/>
        <v>1</v>
      </c>
      <c r="DI35" s="85">
        <f t="shared" si="109"/>
        <v>1</v>
      </c>
      <c r="DJ35" s="85">
        <f t="shared" si="109"/>
        <v>1</v>
      </c>
      <c r="DK35" s="85">
        <f t="shared" si="109"/>
        <v>1</v>
      </c>
    </row>
    <row r="36" spans="1:115" hidden="1" x14ac:dyDescent="0.2">
      <c r="A36" s="401"/>
      <c r="B36" s="402"/>
      <c r="C36" s="402"/>
      <c r="D36" s="403"/>
      <c r="E36" s="404"/>
      <c r="F36" s="405"/>
      <c r="G36" s="406"/>
      <c r="H36" s="405"/>
      <c r="I36" s="405"/>
      <c r="J36" s="406"/>
      <c r="K36" s="405"/>
      <c r="L36" s="405"/>
      <c r="M36" s="406"/>
      <c r="N36" s="405"/>
      <c r="O36" s="405"/>
      <c r="P36" s="406"/>
      <c r="Q36" s="405"/>
      <c r="R36" s="405"/>
      <c r="S36" s="406"/>
      <c r="T36" s="405"/>
      <c r="U36" s="405"/>
      <c r="V36" s="406"/>
      <c r="W36" s="405"/>
      <c r="X36" s="405"/>
      <c r="Y36" s="406"/>
      <c r="Z36" s="405"/>
      <c r="AA36" s="405"/>
      <c r="AB36" s="406"/>
      <c r="AC36" s="405"/>
      <c r="AD36" s="405"/>
      <c r="AE36" s="406"/>
      <c r="AF36" s="405"/>
      <c r="AG36" s="405"/>
      <c r="AH36" s="406"/>
      <c r="AI36" s="405"/>
      <c r="AJ36" s="405"/>
      <c r="AK36" s="406"/>
      <c r="AL36" s="405"/>
      <c r="AM36" s="405"/>
      <c r="AN36" s="406"/>
      <c r="AO36" s="403"/>
      <c r="AP36" s="403"/>
      <c r="AQ36" s="414">
        <f>IF(ISNA(HLOOKUP("o",$AY36:$CH$58,59-ROW(),0)),0,HLOOKUP("o",$AY36:$CH$58,59-ROW(),0))</f>
        <v>0</v>
      </c>
      <c r="AR36" s="414">
        <f t="shared" si="55"/>
        <v>0</v>
      </c>
      <c r="AS36" s="408">
        <f t="shared" si="56"/>
        <v>9</v>
      </c>
      <c r="AT36" s="409" t="str">
        <f t="shared" si="57"/>
        <v/>
      </c>
      <c r="AW36" s="410">
        <f t="shared" si="58"/>
        <v>0</v>
      </c>
      <c r="AX36" s="409">
        <f t="shared" si="59"/>
        <v>-1</v>
      </c>
      <c r="AY36" s="85">
        <f t="shared" si="60"/>
        <v>0</v>
      </c>
      <c r="AZ36" s="85">
        <f t="shared" si="61"/>
        <v>0</v>
      </c>
      <c r="BA36" s="85">
        <f t="shared" si="62"/>
        <v>0</v>
      </c>
      <c r="BB36" s="85">
        <f t="shared" si="63"/>
        <v>0</v>
      </c>
      <c r="BC36" s="85">
        <f t="shared" si="64"/>
        <v>0</v>
      </c>
      <c r="BD36" s="85">
        <f t="shared" si="65"/>
        <v>0</v>
      </c>
      <c r="BE36" s="85">
        <f t="shared" si="66"/>
        <v>0</v>
      </c>
      <c r="BF36" s="85">
        <f t="shared" si="67"/>
        <v>0</v>
      </c>
      <c r="BG36" s="85">
        <f t="shared" si="68"/>
        <v>0</v>
      </c>
      <c r="BH36" s="85">
        <f t="shared" si="69"/>
        <v>0</v>
      </c>
      <c r="BI36" s="85">
        <f t="shared" si="70"/>
        <v>0</v>
      </c>
      <c r="BJ36" s="85">
        <f t="shared" si="71"/>
        <v>0</v>
      </c>
      <c r="BK36" s="85">
        <f t="shared" si="72"/>
        <v>0</v>
      </c>
      <c r="BL36" s="85">
        <f t="shared" si="73"/>
        <v>0</v>
      </c>
      <c r="BM36" s="85">
        <f t="shared" si="74"/>
        <v>0</v>
      </c>
      <c r="BN36" s="85">
        <f t="shared" si="75"/>
        <v>0</v>
      </c>
      <c r="BO36" s="85">
        <f t="shared" si="76"/>
        <v>0</v>
      </c>
      <c r="BP36" s="85">
        <f t="shared" si="77"/>
        <v>0</v>
      </c>
      <c r="BQ36" s="85">
        <f t="shared" si="78"/>
        <v>0</v>
      </c>
      <c r="BR36" s="85">
        <f t="shared" si="79"/>
        <v>0</v>
      </c>
      <c r="BS36" s="85">
        <f t="shared" si="80"/>
        <v>0</v>
      </c>
      <c r="BT36" s="85">
        <f t="shared" si="81"/>
        <v>0</v>
      </c>
      <c r="BU36" s="85">
        <f t="shared" si="82"/>
        <v>0</v>
      </c>
      <c r="BV36" s="85">
        <f t="shared" si="83"/>
        <v>0</v>
      </c>
      <c r="BW36" s="85">
        <f t="shared" si="84"/>
        <v>0</v>
      </c>
      <c r="BX36" s="85">
        <f t="shared" si="85"/>
        <v>0</v>
      </c>
      <c r="BY36" s="85">
        <f t="shared" si="86"/>
        <v>0</v>
      </c>
      <c r="BZ36" s="85">
        <f t="shared" si="87"/>
        <v>0</v>
      </c>
      <c r="CA36" s="85">
        <f t="shared" si="88"/>
        <v>0</v>
      </c>
      <c r="CB36" s="85">
        <f t="shared" si="89"/>
        <v>0</v>
      </c>
      <c r="CC36" s="85">
        <f t="shared" si="90"/>
        <v>0</v>
      </c>
      <c r="CD36" s="85">
        <f t="shared" si="91"/>
        <v>0</v>
      </c>
      <c r="CE36" s="85">
        <f t="shared" si="92"/>
        <v>0</v>
      </c>
      <c r="CF36" s="85">
        <f t="shared" si="93"/>
        <v>0</v>
      </c>
      <c r="CG36" s="85">
        <f t="shared" si="94"/>
        <v>0</v>
      </c>
      <c r="CH36" s="85">
        <f t="shared" si="95"/>
        <v>0</v>
      </c>
      <c r="CL36" s="85">
        <f t="shared" si="96"/>
        <v>0</v>
      </c>
      <c r="CM36" s="85">
        <f t="shared" si="97"/>
        <v>0</v>
      </c>
      <c r="CN36" s="85">
        <f t="shared" si="98"/>
        <v>0</v>
      </c>
      <c r="CO36" s="85">
        <f t="shared" si="99"/>
        <v>0</v>
      </c>
      <c r="CP36" s="85">
        <f t="shared" si="100"/>
        <v>0</v>
      </c>
      <c r="CQ36" s="85">
        <f t="shared" si="101"/>
        <v>0</v>
      </c>
      <c r="CR36" s="85">
        <f t="shared" si="102"/>
        <v>0</v>
      </c>
      <c r="CS36" s="85">
        <f t="shared" si="103"/>
        <v>0</v>
      </c>
      <c r="CT36" s="85">
        <f t="shared" si="104"/>
        <v>0</v>
      </c>
      <c r="CU36" s="85">
        <f t="shared" si="105"/>
        <v>0</v>
      </c>
      <c r="CV36" s="85">
        <f t="shared" si="106"/>
        <v>0</v>
      </c>
      <c r="CW36" s="85">
        <f t="shared" si="107"/>
        <v>0</v>
      </c>
      <c r="CY36" s="85">
        <f t="shared" si="108"/>
        <v>1</v>
      </c>
      <c r="CZ36" s="85">
        <f t="shared" si="109"/>
        <v>1</v>
      </c>
      <c r="DA36" s="85">
        <f t="shared" si="109"/>
        <v>1</v>
      </c>
      <c r="DB36" s="85">
        <f t="shared" si="109"/>
        <v>1</v>
      </c>
      <c r="DC36" s="85">
        <f t="shared" si="109"/>
        <v>1</v>
      </c>
      <c r="DD36" s="85">
        <f t="shared" si="109"/>
        <v>1</v>
      </c>
      <c r="DE36" s="85">
        <f t="shared" si="109"/>
        <v>1</v>
      </c>
      <c r="DF36" s="85">
        <f t="shared" si="109"/>
        <v>1</v>
      </c>
      <c r="DG36" s="85">
        <f t="shared" si="109"/>
        <v>1</v>
      </c>
      <c r="DH36" s="85">
        <f t="shared" si="109"/>
        <v>1</v>
      </c>
      <c r="DI36" s="85">
        <f t="shared" si="109"/>
        <v>1</v>
      </c>
      <c r="DJ36" s="85">
        <f t="shared" si="109"/>
        <v>1</v>
      </c>
      <c r="DK36" s="85">
        <f t="shared" si="109"/>
        <v>1</v>
      </c>
    </row>
    <row r="37" spans="1:115" hidden="1" x14ac:dyDescent="0.2">
      <c r="A37" s="401"/>
      <c r="B37" s="402"/>
      <c r="C37" s="402"/>
      <c r="D37" s="403"/>
      <c r="E37" s="404"/>
      <c r="F37" s="405"/>
      <c r="G37" s="406"/>
      <c r="H37" s="405"/>
      <c r="I37" s="405"/>
      <c r="J37" s="406"/>
      <c r="K37" s="405"/>
      <c r="L37" s="405"/>
      <c r="M37" s="406"/>
      <c r="N37" s="405"/>
      <c r="O37" s="405"/>
      <c r="P37" s="406"/>
      <c r="Q37" s="405"/>
      <c r="R37" s="405"/>
      <c r="S37" s="406"/>
      <c r="T37" s="405"/>
      <c r="U37" s="405"/>
      <c r="V37" s="406"/>
      <c r="W37" s="405"/>
      <c r="X37" s="405"/>
      <c r="Y37" s="406"/>
      <c r="Z37" s="405"/>
      <c r="AA37" s="405"/>
      <c r="AB37" s="406"/>
      <c r="AC37" s="405"/>
      <c r="AD37" s="405"/>
      <c r="AE37" s="406"/>
      <c r="AF37" s="405"/>
      <c r="AG37" s="405"/>
      <c r="AH37" s="406"/>
      <c r="AI37" s="405"/>
      <c r="AJ37" s="405"/>
      <c r="AK37" s="406"/>
      <c r="AL37" s="405"/>
      <c r="AM37" s="405"/>
      <c r="AN37" s="406"/>
      <c r="AO37" s="403"/>
      <c r="AP37" s="403"/>
      <c r="AQ37" s="414">
        <f>IF(ISNA(HLOOKUP("o",$AY37:$CH$58,59-ROW(),0)),0,HLOOKUP("o",$AY37:$CH$58,59-ROW(),0))</f>
        <v>0</v>
      </c>
      <c r="AR37" s="414">
        <f t="shared" si="55"/>
        <v>0</v>
      </c>
      <c r="AS37" s="408">
        <f t="shared" si="56"/>
        <v>9</v>
      </c>
      <c r="AT37" s="409" t="str">
        <f t="shared" si="57"/>
        <v/>
      </c>
      <c r="AW37" s="410">
        <f t="shared" si="58"/>
        <v>0</v>
      </c>
      <c r="AX37" s="409">
        <f t="shared" si="59"/>
        <v>-1</v>
      </c>
      <c r="AY37" s="85">
        <f t="shared" si="60"/>
        <v>0</v>
      </c>
      <c r="AZ37" s="85">
        <f t="shared" si="61"/>
        <v>0</v>
      </c>
      <c r="BA37" s="85">
        <f t="shared" si="62"/>
        <v>0</v>
      </c>
      <c r="BB37" s="85">
        <f t="shared" si="63"/>
        <v>0</v>
      </c>
      <c r="BC37" s="85">
        <f t="shared" si="64"/>
        <v>0</v>
      </c>
      <c r="BD37" s="85">
        <f t="shared" si="65"/>
        <v>0</v>
      </c>
      <c r="BE37" s="85">
        <f t="shared" si="66"/>
        <v>0</v>
      </c>
      <c r="BF37" s="85">
        <f t="shared" si="67"/>
        <v>0</v>
      </c>
      <c r="BG37" s="85">
        <f t="shared" si="68"/>
        <v>0</v>
      </c>
      <c r="BH37" s="85">
        <f t="shared" si="69"/>
        <v>0</v>
      </c>
      <c r="BI37" s="85">
        <f t="shared" si="70"/>
        <v>0</v>
      </c>
      <c r="BJ37" s="85">
        <f t="shared" si="71"/>
        <v>0</v>
      </c>
      <c r="BK37" s="85">
        <f t="shared" si="72"/>
        <v>0</v>
      </c>
      <c r="BL37" s="85">
        <f t="shared" si="73"/>
        <v>0</v>
      </c>
      <c r="BM37" s="85">
        <f t="shared" si="74"/>
        <v>0</v>
      </c>
      <c r="BN37" s="85">
        <f t="shared" si="75"/>
        <v>0</v>
      </c>
      <c r="BO37" s="85">
        <f t="shared" si="76"/>
        <v>0</v>
      </c>
      <c r="BP37" s="85">
        <f t="shared" si="77"/>
        <v>0</v>
      </c>
      <c r="BQ37" s="85">
        <f t="shared" si="78"/>
        <v>0</v>
      </c>
      <c r="BR37" s="85">
        <f t="shared" si="79"/>
        <v>0</v>
      </c>
      <c r="BS37" s="85">
        <f t="shared" si="80"/>
        <v>0</v>
      </c>
      <c r="BT37" s="85">
        <f t="shared" si="81"/>
        <v>0</v>
      </c>
      <c r="BU37" s="85">
        <f t="shared" si="82"/>
        <v>0</v>
      </c>
      <c r="BV37" s="85">
        <f t="shared" si="83"/>
        <v>0</v>
      </c>
      <c r="BW37" s="85">
        <f t="shared" si="84"/>
        <v>0</v>
      </c>
      <c r="BX37" s="85">
        <f t="shared" si="85"/>
        <v>0</v>
      </c>
      <c r="BY37" s="85">
        <f t="shared" si="86"/>
        <v>0</v>
      </c>
      <c r="BZ37" s="85">
        <f t="shared" si="87"/>
        <v>0</v>
      </c>
      <c r="CA37" s="85">
        <f t="shared" si="88"/>
        <v>0</v>
      </c>
      <c r="CB37" s="85">
        <f t="shared" si="89"/>
        <v>0</v>
      </c>
      <c r="CC37" s="85">
        <f t="shared" si="90"/>
        <v>0</v>
      </c>
      <c r="CD37" s="85">
        <f t="shared" si="91"/>
        <v>0</v>
      </c>
      <c r="CE37" s="85">
        <f t="shared" si="92"/>
        <v>0</v>
      </c>
      <c r="CF37" s="85">
        <f t="shared" si="93"/>
        <v>0</v>
      </c>
      <c r="CG37" s="85">
        <f t="shared" si="94"/>
        <v>0</v>
      </c>
      <c r="CH37" s="85">
        <f t="shared" si="95"/>
        <v>0</v>
      </c>
      <c r="CL37" s="85">
        <f t="shared" si="96"/>
        <v>0</v>
      </c>
      <c r="CM37" s="85">
        <f t="shared" si="97"/>
        <v>0</v>
      </c>
      <c r="CN37" s="85">
        <f t="shared" si="98"/>
        <v>0</v>
      </c>
      <c r="CO37" s="85">
        <f t="shared" si="99"/>
        <v>0</v>
      </c>
      <c r="CP37" s="85">
        <f t="shared" si="100"/>
        <v>0</v>
      </c>
      <c r="CQ37" s="85">
        <f t="shared" si="101"/>
        <v>0</v>
      </c>
      <c r="CR37" s="85">
        <f t="shared" si="102"/>
        <v>0</v>
      </c>
      <c r="CS37" s="85">
        <f t="shared" si="103"/>
        <v>0</v>
      </c>
      <c r="CT37" s="85">
        <f t="shared" si="104"/>
        <v>0</v>
      </c>
      <c r="CU37" s="85">
        <f t="shared" si="105"/>
        <v>0</v>
      </c>
      <c r="CV37" s="85">
        <f t="shared" si="106"/>
        <v>0</v>
      </c>
      <c r="CW37" s="85">
        <f t="shared" si="107"/>
        <v>0</v>
      </c>
      <c r="CY37" s="85">
        <f t="shared" si="108"/>
        <v>1</v>
      </c>
      <c r="CZ37" s="85">
        <f t="shared" si="109"/>
        <v>1</v>
      </c>
      <c r="DA37" s="85">
        <f t="shared" si="109"/>
        <v>1</v>
      </c>
      <c r="DB37" s="85">
        <f t="shared" si="109"/>
        <v>1</v>
      </c>
      <c r="DC37" s="85">
        <f t="shared" si="109"/>
        <v>1</v>
      </c>
      <c r="DD37" s="85">
        <f t="shared" si="109"/>
        <v>1</v>
      </c>
      <c r="DE37" s="85">
        <f t="shared" si="109"/>
        <v>1</v>
      </c>
      <c r="DF37" s="85">
        <f t="shared" si="109"/>
        <v>1</v>
      </c>
      <c r="DG37" s="85">
        <f t="shared" si="109"/>
        <v>1</v>
      </c>
      <c r="DH37" s="85">
        <f t="shared" si="109"/>
        <v>1</v>
      </c>
      <c r="DI37" s="85">
        <f t="shared" si="109"/>
        <v>1</v>
      </c>
      <c r="DJ37" s="85">
        <f t="shared" si="109"/>
        <v>1</v>
      </c>
      <c r="DK37" s="85">
        <f t="shared" si="109"/>
        <v>1</v>
      </c>
    </row>
    <row r="38" spans="1:115" hidden="1" x14ac:dyDescent="0.2">
      <c r="A38" s="401"/>
      <c r="B38" s="402"/>
      <c r="C38" s="402"/>
      <c r="D38" s="403"/>
      <c r="E38" s="404"/>
      <c r="F38" s="405"/>
      <c r="G38" s="406"/>
      <c r="H38" s="405"/>
      <c r="I38" s="405"/>
      <c r="J38" s="406"/>
      <c r="K38" s="405"/>
      <c r="L38" s="405"/>
      <c r="M38" s="406"/>
      <c r="N38" s="405"/>
      <c r="O38" s="405"/>
      <c r="P38" s="406"/>
      <c r="Q38" s="405"/>
      <c r="R38" s="405"/>
      <c r="S38" s="406"/>
      <c r="T38" s="405"/>
      <c r="U38" s="405"/>
      <c r="V38" s="406"/>
      <c r="W38" s="405"/>
      <c r="X38" s="405"/>
      <c r="Y38" s="406"/>
      <c r="Z38" s="405"/>
      <c r="AA38" s="405"/>
      <c r="AB38" s="406"/>
      <c r="AC38" s="405"/>
      <c r="AD38" s="405"/>
      <c r="AE38" s="406"/>
      <c r="AF38" s="405"/>
      <c r="AG38" s="405"/>
      <c r="AH38" s="406"/>
      <c r="AI38" s="405"/>
      <c r="AJ38" s="405"/>
      <c r="AK38" s="406"/>
      <c r="AL38" s="405"/>
      <c r="AM38" s="405"/>
      <c r="AN38" s="406"/>
      <c r="AO38" s="403"/>
      <c r="AP38" s="403"/>
      <c r="AQ38" s="414">
        <f>IF(ISNA(HLOOKUP("o",$AY38:$CH$58,59-ROW(),0)),0,HLOOKUP("o",$AY38:$CH$58,59-ROW(),0))</f>
        <v>0</v>
      </c>
      <c r="AR38" s="414">
        <f t="shared" si="55"/>
        <v>0</v>
      </c>
      <c r="AS38" s="408">
        <f t="shared" si="56"/>
        <v>9</v>
      </c>
      <c r="AT38" s="409" t="str">
        <f t="shared" si="57"/>
        <v/>
      </c>
      <c r="AW38" s="410">
        <f t="shared" si="58"/>
        <v>0</v>
      </c>
      <c r="AX38" s="409">
        <f t="shared" si="59"/>
        <v>-1</v>
      </c>
      <c r="AY38" s="85">
        <f t="shared" si="60"/>
        <v>0</v>
      </c>
      <c r="AZ38" s="85">
        <f t="shared" si="61"/>
        <v>0</v>
      </c>
      <c r="BA38" s="85">
        <f t="shared" si="62"/>
        <v>0</v>
      </c>
      <c r="BB38" s="85">
        <f t="shared" si="63"/>
        <v>0</v>
      </c>
      <c r="BC38" s="85">
        <f t="shared" si="64"/>
        <v>0</v>
      </c>
      <c r="BD38" s="85">
        <f t="shared" si="65"/>
        <v>0</v>
      </c>
      <c r="BE38" s="85">
        <f t="shared" si="66"/>
        <v>0</v>
      </c>
      <c r="BF38" s="85">
        <f t="shared" si="67"/>
        <v>0</v>
      </c>
      <c r="BG38" s="85">
        <f t="shared" si="68"/>
        <v>0</v>
      </c>
      <c r="BH38" s="85">
        <f t="shared" si="69"/>
        <v>0</v>
      </c>
      <c r="BI38" s="85">
        <f t="shared" si="70"/>
        <v>0</v>
      </c>
      <c r="BJ38" s="85">
        <f t="shared" si="71"/>
        <v>0</v>
      </c>
      <c r="BK38" s="85">
        <f t="shared" si="72"/>
        <v>0</v>
      </c>
      <c r="BL38" s="85">
        <f t="shared" si="73"/>
        <v>0</v>
      </c>
      <c r="BM38" s="85">
        <f t="shared" si="74"/>
        <v>0</v>
      </c>
      <c r="BN38" s="85">
        <f t="shared" si="75"/>
        <v>0</v>
      </c>
      <c r="BO38" s="85">
        <f t="shared" si="76"/>
        <v>0</v>
      </c>
      <c r="BP38" s="85">
        <f t="shared" si="77"/>
        <v>0</v>
      </c>
      <c r="BQ38" s="85">
        <f t="shared" si="78"/>
        <v>0</v>
      </c>
      <c r="BR38" s="85">
        <f t="shared" si="79"/>
        <v>0</v>
      </c>
      <c r="BS38" s="85">
        <f t="shared" si="80"/>
        <v>0</v>
      </c>
      <c r="BT38" s="85">
        <f t="shared" si="81"/>
        <v>0</v>
      </c>
      <c r="BU38" s="85">
        <f t="shared" si="82"/>
        <v>0</v>
      </c>
      <c r="BV38" s="85">
        <f t="shared" si="83"/>
        <v>0</v>
      </c>
      <c r="BW38" s="85">
        <f t="shared" si="84"/>
        <v>0</v>
      </c>
      <c r="BX38" s="85">
        <f t="shared" si="85"/>
        <v>0</v>
      </c>
      <c r="BY38" s="85">
        <f t="shared" si="86"/>
        <v>0</v>
      </c>
      <c r="BZ38" s="85">
        <f t="shared" si="87"/>
        <v>0</v>
      </c>
      <c r="CA38" s="85">
        <f t="shared" si="88"/>
        <v>0</v>
      </c>
      <c r="CB38" s="85">
        <f t="shared" si="89"/>
        <v>0</v>
      </c>
      <c r="CC38" s="85">
        <f t="shared" si="90"/>
        <v>0</v>
      </c>
      <c r="CD38" s="85">
        <f t="shared" si="91"/>
        <v>0</v>
      </c>
      <c r="CE38" s="85">
        <f t="shared" si="92"/>
        <v>0</v>
      </c>
      <c r="CF38" s="85">
        <f t="shared" si="93"/>
        <v>0</v>
      </c>
      <c r="CG38" s="85">
        <f t="shared" si="94"/>
        <v>0</v>
      </c>
      <c r="CH38" s="85">
        <f t="shared" si="95"/>
        <v>0</v>
      </c>
      <c r="CL38" s="85">
        <f t="shared" si="96"/>
        <v>0</v>
      </c>
      <c r="CM38" s="85">
        <f t="shared" si="97"/>
        <v>0</v>
      </c>
      <c r="CN38" s="85">
        <f t="shared" si="98"/>
        <v>0</v>
      </c>
      <c r="CO38" s="85">
        <f t="shared" si="99"/>
        <v>0</v>
      </c>
      <c r="CP38" s="85">
        <f t="shared" si="100"/>
        <v>0</v>
      </c>
      <c r="CQ38" s="85">
        <f t="shared" si="101"/>
        <v>0</v>
      </c>
      <c r="CR38" s="85">
        <f t="shared" si="102"/>
        <v>0</v>
      </c>
      <c r="CS38" s="85">
        <f t="shared" si="103"/>
        <v>0</v>
      </c>
      <c r="CT38" s="85">
        <f t="shared" si="104"/>
        <v>0</v>
      </c>
      <c r="CU38" s="85">
        <f t="shared" si="105"/>
        <v>0</v>
      </c>
      <c r="CV38" s="85">
        <f t="shared" si="106"/>
        <v>0</v>
      </c>
      <c r="CW38" s="85">
        <f t="shared" si="107"/>
        <v>0</v>
      </c>
      <c r="CY38" s="85">
        <f t="shared" si="108"/>
        <v>1</v>
      </c>
      <c r="CZ38" s="85">
        <f t="shared" si="109"/>
        <v>1</v>
      </c>
      <c r="DA38" s="85">
        <f t="shared" si="109"/>
        <v>1</v>
      </c>
      <c r="DB38" s="85">
        <f t="shared" si="109"/>
        <v>1</v>
      </c>
      <c r="DC38" s="85">
        <f t="shared" si="109"/>
        <v>1</v>
      </c>
      <c r="DD38" s="85">
        <f t="shared" si="109"/>
        <v>1</v>
      </c>
      <c r="DE38" s="85">
        <f t="shared" si="109"/>
        <v>1</v>
      </c>
      <c r="DF38" s="85">
        <f t="shared" si="109"/>
        <v>1</v>
      </c>
      <c r="DG38" s="85">
        <f t="shared" si="109"/>
        <v>1</v>
      </c>
      <c r="DH38" s="85">
        <f t="shared" si="109"/>
        <v>1</v>
      </c>
      <c r="DI38" s="85">
        <f t="shared" si="109"/>
        <v>1</v>
      </c>
      <c r="DJ38" s="85">
        <f t="shared" si="109"/>
        <v>1</v>
      </c>
      <c r="DK38" s="85">
        <f t="shared" si="109"/>
        <v>1</v>
      </c>
    </row>
    <row r="39" spans="1:115" hidden="1" x14ac:dyDescent="0.2">
      <c r="A39" s="401"/>
      <c r="B39" s="402"/>
      <c r="C39" s="402"/>
      <c r="D39" s="403"/>
      <c r="E39" s="404"/>
      <c r="F39" s="405"/>
      <c r="G39" s="406"/>
      <c r="H39" s="405"/>
      <c r="I39" s="405"/>
      <c r="J39" s="406"/>
      <c r="K39" s="405"/>
      <c r="L39" s="405"/>
      <c r="M39" s="406"/>
      <c r="N39" s="405"/>
      <c r="O39" s="405"/>
      <c r="P39" s="406"/>
      <c r="Q39" s="405"/>
      <c r="R39" s="405"/>
      <c r="S39" s="406"/>
      <c r="T39" s="405"/>
      <c r="U39" s="405"/>
      <c r="V39" s="406"/>
      <c r="W39" s="405"/>
      <c r="X39" s="405"/>
      <c r="Y39" s="406"/>
      <c r="Z39" s="405"/>
      <c r="AA39" s="405"/>
      <c r="AB39" s="406"/>
      <c r="AC39" s="405"/>
      <c r="AD39" s="405"/>
      <c r="AE39" s="406"/>
      <c r="AF39" s="405"/>
      <c r="AG39" s="405"/>
      <c r="AH39" s="406"/>
      <c r="AI39" s="405"/>
      <c r="AJ39" s="405"/>
      <c r="AK39" s="406"/>
      <c r="AL39" s="405"/>
      <c r="AM39" s="405"/>
      <c r="AN39" s="406"/>
      <c r="AO39" s="403"/>
      <c r="AP39" s="403"/>
      <c r="AQ39" s="414">
        <f>IF(ISNA(HLOOKUP("o",$AY39:$CH$58,59-ROW(),0)),0,HLOOKUP("o",$AY39:$CH$58,59-ROW(),0))</f>
        <v>0</v>
      </c>
      <c r="AR39" s="414">
        <f t="shared" si="55"/>
        <v>0</v>
      </c>
      <c r="AS39" s="408">
        <f t="shared" si="56"/>
        <v>9</v>
      </c>
      <c r="AT39" s="409" t="str">
        <f t="shared" si="57"/>
        <v/>
      </c>
      <c r="AW39" s="410">
        <f t="shared" si="58"/>
        <v>0</v>
      </c>
      <c r="AX39" s="409">
        <f t="shared" si="59"/>
        <v>-1</v>
      </c>
      <c r="AY39" s="85">
        <f t="shared" si="60"/>
        <v>0</v>
      </c>
      <c r="AZ39" s="85">
        <f t="shared" si="61"/>
        <v>0</v>
      </c>
      <c r="BA39" s="85">
        <f t="shared" si="62"/>
        <v>0</v>
      </c>
      <c r="BB39" s="85">
        <f t="shared" si="63"/>
        <v>0</v>
      </c>
      <c r="BC39" s="85">
        <f t="shared" si="64"/>
        <v>0</v>
      </c>
      <c r="BD39" s="85">
        <f t="shared" si="65"/>
        <v>0</v>
      </c>
      <c r="BE39" s="85">
        <f t="shared" si="66"/>
        <v>0</v>
      </c>
      <c r="BF39" s="85">
        <f t="shared" si="67"/>
        <v>0</v>
      </c>
      <c r="BG39" s="85">
        <f t="shared" si="68"/>
        <v>0</v>
      </c>
      <c r="BH39" s="85">
        <f t="shared" si="69"/>
        <v>0</v>
      </c>
      <c r="BI39" s="85">
        <f t="shared" si="70"/>
        <v>0</v>
      </c>
      <c r="BJ39" s="85">
        <f t="shared" si="71"/>
        <v>0</v>
      </c>
      <c r="BK39" s="85">
        <f t="shared" si="72"/>
        <v>0</v>
      </c>
      <c r="BL39" s="85">
        <f t="shared" si="73"/>
        <v>0</v>
      </c>
      <c r="BM39" s="85">
        <f t="shared" si="74"/>
        <v>0</v>
      </c>
      <c r="BN39" s="85">
        <f t="shared" si="75"/>
        <v>0</v>
      </c>
      <c r="BO39" s="85">
        <f t="shared" si="76"/>
        <v>0</v>
      </c>
      <c r="BP39" s="85">
        <f t="shared" si="77"/>
        <v>0</v>
      </c>
      <c r="BQ39" s="85">
        <f t="shared" si="78"/>
        <v>0</v>
      </c>
      <c r="BR39" s="85">
        <f t="shared" si="79"/>
        <v>0</v>
      </c>
      <c r="BS39" s="85">
        <f t="shared" si="80"/>
        <v>0</v>
      </c>
      <c r="BT39" s="85">
        <f t="shared" si="81"/>
        <v>0</v>
      </c>
      <c r="BU39" s="85">
        <f t="shared" si="82"/>
        <v>0</v>
      </c>
      <c r="BV39" s="85">
        <f t="shared" si="83"/>
        <v>0</v>
      </c>
      <c r="BW39" s="85">
        <f t="shared" si="84"/>
        <v>0</v>
      </c>
      <c r="BX39" s="85">
        <f t="shared" si="85"/>
        <v>0</v>
      </c>
      <c r="BY39" s="85">
        <f t="shared" si="86"/>
        <v>0</v>
      </c>
      <c r="BZ39" s="85">
        <f t="shared" si="87"/>
        <v>0</v>
      </c>
      <c r="CA39" s="85">
        <f t="shared" si="88"/>
        <v>0</v>
      </c>
      <c r="CB39" s="85">
        <f t="shared" si="89"/>
        <v>0</v>
      </c>
      <c r="CC39" s="85">
        <f t="shared" si="90"/>
        <v>0</v>
      </c>
      <c r="CD39" s="85">
        <f t="shared" si="91"/>
        <v>0</v>
      </c>
      <c r="CE39" s="85">
        <f t="shared" si="92"/>
        <v>0</v>
      </c>
      <c r="CF39" s="85">
        <f t="shared" si="93"/>
        <v>0</v>
      </c>
      <c r="CG39" s="85">
        <f t="shared" si="94"/>
        <v>0</v>
      </c>
      <c r="CH39" s="85">
        <f t="shared" si="95"/>
        <v>0</v>
      </c>
      <c r="CL39" s="85">
        <f t="shared" si="96"/>
        <v>0</v>
      </c>
      <c r="CM39" s="85">
        <f t="shared" si="97"/>
        <v>0</v>
      </c>
      <c r="CN39" s="85">
        <f t="shared" si="98"/>
        <v>0</v>
      </c>
      <c r="CO39" s="85">
        <f t="shared" si="99"/>
        <v>0</v>
      </c>
      <c r="CP39" s="85">
        <f t="shared" si="100"/>
        <v>0</v>
      </c>
      <c r="CQ39" s="85">
        <f t="shared" si="101"/>
        <v>0</v>
      </c>
      <c r="CR39" s="85">
        <f t="shared" si="102"/>
        <v>0</v>
      </c>
      <c r="CS39" s="85">
        <f t="shared" si="103"/>
        <v>0</v>
      </c>
      <c r="CT39" s="85">
        <f t="shared" si="104"/>
        <v>0</v>
      </c>
      <c r="CU39" s="85">
        <f t="shared" si="105"/>
        <v>0</v>
      </c>
      <c r="CV39" s="85">
        <f t="shared" si="106"/>
        <v>0</v>
      </c>
      <c r="CW39" s="85">
        <f t="shared" si="107"/>
        <v>0</v>
      </c>
      <c r="CY39" s="85">
        <f t="shared" si="108"/>
        <v>1</v>
      </c>
      <c r="CZ39" s="85">
        <f t="shared" si="109"/>
        <v>1</v>
      </c>
      <c r="DA39" s="85">
        <f t="shared" si="109"/>
        <v>1</v>
      </c>
      <c r="DB39" s="85">
        <f t="shared" si="109"/>
        <v>1</v>
      </c>
      <c r="DC39" s="85">
        <f t="shared" si="109"/>
        <v>1</v>
      </c>
      <c r="DD39" s="85">
        <f t="shared" si="109"/>
        <v>1</v>
      </c>
      <c r="DE39" s="85">
        <f t="shared" si="109"/>
        <v>1</v>
      </c>
      <c r="DF39" s="85">
        <f t="shared" si="109"/>
        <v>1</v>
      </c>
      <c r="DG39" s="85">
        <f t="shared" si="109"/>
        <v>1</v>
      </c>
      <c r="DH39" s="85">
        <f t="shared" si="109"/>
        <v>1</v>
      </c>
      <c r="DI39" s="85">
        <f t="shared" si="109"/>
        <v>1</v>
      </c>
      <c r="DJ39" s="85">
        <f t="shared" si="109"/>
        <v>1</v>
      </c>
      <c r="DK39" s="85">
        <f t="shared" si="109"/>
        <v>1</v>
      </c>
    </row>
    <row r="40" spans="1:115" hidden="1" x14ac:dyDescent="0.2">
      <c r="A40" s="401"/>
      <c r="B40" s="402"/>
      <c r="C40" s="402"/>
      <c r="D40" s="403"/>
      <c r="E40" s="404"/>
      <c r="F40" s="405"/>
      <c r="G40" s="406"/>
      <c r="H40" s="405"/>
      <c r="I40" s="405"/>
      <c r="J40" s="406"/>
      <c r="K40" s="405"/>
      <c r="L40" s="405"/>
      <c r="M40" s="406"/>
      <c r="N40" s="405"/>
      <c r="O40" s="405"/>
      <c r="P40" s="406"/>
      <c r="Q40" s="405"/>
      <c r="R40" s="405"/>
      <c r="S40" s="406"/>
      <c r="T40" s="405"/>
      <c r="U40" s="405"/>
      <c r="V40" s="406"/>
      <c r="W40" s="405"/>
      <c r="X40" s="405"/>
      <c r="Y40" s="406"/>
      <c r="Z40" s="405"/>
      <c r="AA40" s="405"/>
      <c r="AB40" s="406"/>
      <c r="AC40" s="405"/>
      <c r="AD40" s="405"/>
      <c r="AE40" s="406"/>
      <c r="AF40" s="405"/>
      <c r="AG40" s="405"/>
      <c r="AH40" s="406"/>
      <c r="AI40" s="405"/>
      <c r="AJ40" s="405"/>
      <c r="AK40" s="406"/>
      <c r="AL40" s="405"/>
      <c r="AM40" s="405"/>
      <c r="AN40" s="406"/>
      <c r="AO40" s="403"/>
      <c r="AP40" s="403"/>
      <c r="AQ40" s="414">
        <f>IF(ISNA(HLOOKUP("o",$AY40:$CH$58,59-ROW(),0)),0,HLOOKUP("o",$AY40:$CH$58,59-ROW(),0))</f>
        <v>0</v>
      </c>
      <c r="AR40" s="414">
        <f t="shared" si="55"/>
        <v>0</v>
      </c>
      <c r="AS40" s="408">
        <f t="shared" si="56"/>
        <v>9</v>
      </c>
      <c r="AT40" s="409" t="str">
        <f t="shared" si="57"/>
        <v/>
      </c>
      <c r="AW40" s="410">
        <f t="shared" si="58"/>
        <v>0</v>
      </c>
      <c r="AX40" s="409">
        <f t="shared" si="59"/>
        <v>-1</v>
      </c>
      <c r="AY40" s="85">
        <f t="shared" si="60"/>
        <v>0</v>
      </c>
      <c r="AZ40" s="85">
        <f t="shared" si="61"/>
        <v>0</v>
      </c>
      <c r="BA40" s="85">
        <f t="shared" si="62"/>
        <v>0</v>
      </c>
      <c r="BB40" s="85">
        <f t="shared" si="63"/>
        <v>0</v>
      </c>
      <c r="BC40" s="85">
        <f t="shared" si="64"/>
        <v>0</v>
      </c>
      <c r="BD40" s="85">
        <f t="shared" si="65"/>
        <v>0</v>
      </c>
      <c r="BE40" s="85">
        <f t="shared" si="66"/>
        <v>0</v>
      </c>
      <c r="BF40" s="85">
        <f t="shared" si="67"/>
        <v>0</v>
      </c>
      <c r="BG40" s="85">
        <f t="shared" si="68"/>
        <v>0</v>
      </c>
      <c r="BH40" s="85">
        <f t="shared" si="69"/>
        <v>0</v>
      </c>
      <c r="BI40" s="85">
        <f t="shared" si="70"/>
        <v>0</v>
      </c>
      <c r="BJ40" s="85">
        <f t="shared" si="71"/>
        <v>0</v>
      </c>
      <c r="BK40" s="85">
        <f t="shared" si="72"/>
        <v>0</v>
      </c>
      <c r="BL40" s="85">
        <f t="shared" si="73"/>
        <v>0</v>
      </c>
      <c r="BM40" s="85">
        <f t="shared" si="74"/>
        <v>0</v>
      </c>
      <c r="BN40" s="85">
        <f t="shared" si="75"/>
        <v>0</v>
      </c>
      <c r="BO40" s="85">
        <f t="shared" si="76"/>
        <v>0</v>
      </c>
      <c r="BP40" s="85">
        <f t="shared" si="77"/>
        <v>0</v>
      </c>
      <c r="BQ40" s="85">
        <f t="shared" si="78"/>
        <v>0</v>
      </c>
      <c r="BR40" s="85">
        <f t="shared" si="79"/>
        <v>0</v>
      </c>
      <c r="BS40" s="85">
        <f t="shared" si="80"/>
        <v>0</v>
      </c>
      <c r="BT40" s="85">
        <f t="shared" si="81"/>
        <v>0</v>
      </c>
      <c r="BU40" s="85">
        <f t="shared" si="82"/>
        <v>0</v>
      </c>
      <c r="BV40" s="85">
        <f t="shared" si="83"/>
        <v>0</v>
      </c>
      <c r="BW40" s="85">
        <f t="shared" si="84"/>
        <v>0</v>
      </c>
      <c r="BX40" s="85">
        <f t="shared" si="85"/>
        <v>0</v>
      </c>
      <c r="BY40" s="85">
        <f t="shared" si="86"/>
        <v>0</v>
      </c>
      <c r="BZ40" s="85">
        <f t="shared" si="87"/>
        <v>0</v>
      </c>
      <c r="CA40" s="85">
        <f t="shared" si="88"/>
        <v>0</v>
      </c>
      <c r="CB40" s="85">
        <f t="shared" si="89"/>
        <v>0</v>
      </c>
      <c r="CC40" s="85">
        <f t="shared" si="90"/>
        <v>0</v>
      </c>
      <c r="CD40" s="85">
        <f t="shared" si="91"/>
        <v>0</v>
      </c>
      <c r="CE40" s="85">
        <f t="shared" si="92"/>
        <v>0</v>
      </c>
      <c r="CF40" s="85">
        <f t="shared" si="93"/>
        <v>0</v>
      </c>
      <c r="CG40" s="85">
        <f t="shared" si="94"/>
        <v>0</v>
      </c>
      <c r="CH40" s="85">
        <f t="shared" si="95"/>
        <v>0</v>
      </c>
      <c r="CL40" s="85">
        <f t="shared" si="96"/>
        <v>0</v>
      </c>
      <c r="CM40" s="85">
        <f t="shared" si="97"/>
        <v>0</v>
      </c>
      <c r="CN40" s="85">
        <f t="shared" si="98"/>
        <v>0</v>
      </c>
      <c r="CO40" s="85">
        <f t="shared" si="99"/>
        <v>0</v>
      </c>
      <c r="CP40" s="85">
        <f t="shared" si="100"/>
        <v>0</v>
      </c>
      <c r="CQ40" s="85">
        <f t="shared" si="101"/>
        <v>0</v>
      </c>
      <c r="CR40" s="85">
        <f t="shared" si="102"/>
        <v>0</v>
      </c>
      <c r="CS40" s="85">
        <f t="shared" si="103"/>
        <v>0</v>
      </c>
      <c r="CT40" s="85">
        <f t="shared" si="104"/>
        <v>0</v>
      </c>
      <c r="CU40" s="85">
        <f t="shared" si="105"/>
        <v>0</v>
      </c>
      <c r="CV40" s="85">
        <f t="shared" si="106"/>
        <v>0</v>
      </c>
      <c r="CW40" s="85">
        <f t="shared" si="107"/>
        <v>0</v>
      </c>
      <c r="CY40" s="85">
        <f t="shared" si="108"/>
        <v>1</v>
      </c>
      <c r="CZ40" s="85">
        <f t="shared" si="109"/>
        <v>1</v>
      </c>
      <c r="DA40" s="85">
        <f t="shared" si="109"/>
        <v>1</v>
      </c>
      <c r="DB40" s="85">
        <f t="shared" si="109"/>
        <v>1</v>
      </c>
      <c r="DC40" s="85">
        <f t="shared" si="109"/>
        <v>1</v>
      </c>
      <c r="DD40" s="85">
        <f t="shared" si="109"/>
        <v>1</v>
      </c>
      <c r="DE40" s="85">
        <f t="shared" si="109"/>
        <v>1</v>
      </c>
      <c r="DF40" s="85">
        <f t="shared" si="109"/>
        <v>1</v>
      </c>
      <c r="DG40" s="85">
        <f t="shared" si="109"/>
        <v>1</v>
      </c>
      <c r="DH40" s="85">
        <f t="shared" si="109"/>
        <v>1</v>
      </c>
      <c r="DI40" s="85">
        <f t="shared" si="109"/>
        <v>1</v>
      </c>
      <c r="DJ40" s="85">
        <f t="shared" si="109"/>
        <v>1</v>
      </c>
      <c r="DK40" s="85">
        <f t="shared" si="109"/>
        <v>1</v>
      </c>
    </row>
    <row r="41" spans="1:115" hidden="1" x14ac:dyDescent="0.2">
      <c r="A41" s="401"/>
      <c r="B41" s="402"/>
      <c r="C41" s="402"/>
      <c r="D41" s="403"/>
      <c r="E41" s="404"/>
      <c r="F41" s="405"/>
      <c r="G41" s="406"/>
      <c r="H41" s="405"/>
      <c r="I41" s="405"/>
      <c r="J41" s="406"/>
      <c r="K41" s="405"/>
      <c r="L41" s="405"/>
      <c r="M41" s="406"/>
      <c r="N41" s="405"/>
      <c r="O41" s="405"/>
      <c r="P41" s="406"/>
      <c r="Q41" s="405"/>
      <c r="R41" s="405"/>
      <c r="S41" s="406"/>
      <c r="T41" s="405"/>
      <c r="U41" s="405"/>
      <c r="V41" s="406"/>
      <c r="W41" s="405"/>
      <c r="X41" s="405"/>
      <c r="Y41" s="406"/>
      <c r="Z41" s="405"/>
      <c r="AA41" s="405"/>
      <c r="AB41" s="406"/>
      <c r="AC41" s="405"/>
      <c r="AD41" s="405"/>
      <c r="AE41" s="406"/>
      <c r="AF41" s="405"/>
      <c r="AG41" s="405"/>
      <c r="AH41" s="406"/>
      <c r="AI41" s="405"/>
      <c r="AJ41" s="405"/>
      <c r="AK41" s="406"/>
      <c r="AL41" s="405"/>
      <c r="AM41" s="405"/>
      <c r="AN41" s="406"/>
      <c r="AO41" s="403"/>
      <c r="AP41" s="403"/>
      <c r="AQ41" s="414">
        <f>IF(ISNA(HLOOKUP("o",$AY41:$CH$58,59-ROW(),0)),0,HLOOKUP("o",$AY41:$CH$58,59-ROW(),0))</f>
        <v>0</v>
      </c>
      <c r="AR41" s="414">
        <f t="shared" si="55"/>
        <v>0</v>
      </c>
      <c r="AS41" s="408">
        <f t="shared" si="56"/>
        <v>9</v>
      </c>
      <c r="AT41" s="409" t="str">
        <f t="shared" si="57"/>
        <v/>
      </c>
      <c r="AW41" s="410">
        <f t="shared" si="58"/>
        <v>0</v>
      </c>
      <c r="AX41" s="409">
        <f t="shared" si="59"/>
        <v>-1</v>
      </c>
      <c r="AY41" s="85">
        <f t="shared" si="60"/>
        <v>0</v>
      </c>
      <c r="AZ41" s="85">
        <f t="shared" si="61"/>
        <v>0</v>
      </c>
      <c r="BA41" s="85">
        <f t="shared" si="62"/>
        <v>0</v>
      </c>
      <c r="BB41" s="85">
        <f t="shared" si="63"/>
        <v>0</v>
      </c>
      <c r="BC41" s="85">
        <f t="shared" si="64"/>
        <v>0</v>
      </c>
      <c r="BD41" s="85">
        <f t="shared" si="65"/>
        <v>0</v>
      </c>
      <c r="BE41" s="85">
        <f t="shared" si="66"/>
        <v>0</v>
      </c>
      <c r="BF41" s="85">
        <f t="shared" si="67"/>
        <v>0</v>
      </c>
      <c r="BG41" s="85">
        <f t="shared" si="68"/>
        <v>0</v>
      </c>
      <c r="BH41" s="85">
        <f t="shared" si="69"/>
        <v>0</v>
      </c>
      <c r="BI41" s="85">
        <f t="shared" si="70"/>
        <v>0</v>
      </c>
      <c r="BJ41" s="85">
        <f t="shared" si="71"/>
        <v>0</v>
      </c>
      <c r="BK41" s="85">
        <f t="shared" si="72"/>
        <v>0</v>
      </c>
      <c r="BL41" s="85">
        <f t="shared" si="73"/>
        <v>0</v>
      </c>
      <c r="BM41" s="85">
        <f t="shared" si="74"/>
        <v>0</v>
      </c>
      <c r="BN41" s="85">
        <f t="shared" si="75"/>
        <v>0</v>
      </c>
      <c r="BO41" s="85">
        <f t="shared" si="76"/>
        <v>0</v>
      </c>
      <c r="BP41" s="85">
        <f t="shared" si="77"/>
        <v>0</v>
      </c>
      <c r="BQ41" s="85">
        <f t="shared" si="78"/>
        <v>0</v>
      </c>
      <c r="BR41" s="85">
        <f t="shared" si="79"/>
        <v>0</v>
      </c>
      <c r="BS41" s="85">
        <f t="shared" si="80"/>
        <v>0</v>
      </c>
      <c r="BT41" s="85">
        <f t="shared" si="81"/>
        <v>0</v>
      </c>
      <c r="BU41" s="85">
        <f t="shared" si="82"/>
        <v>0</v>
      </c>
      <c r="BV41" s="85">
        <f t="shared" si="83"/>
        <v>0</v>
      </c>
      <c r="BW41" s="85">
        <f t="shared" si="84"/>
        <v>0</v>
      </c>
      <c r="BX41" s="85">
        <f t="shared" si="85"/>
        <v>0</v>
      </c>
      <c r="BY41" s="85">
        <f t="shared" si="86"/>
        <v>0</v>
      </c>
      <c r="BZ41" s="85">
        <f t="shared" si="87"/>
        <v>0</v>
      </c>
      <c r="CA41" s="85">
        <f t="shared" si="88"/>
        <v>0</v>
      </c>
      <c r="CB41" s="85">
        <f t="shared" si="89"/>
        <v>0</v>
      </c>
      <c r="CC41" s="85">
        <f t="shared" si="90"/>
        <v>0</v>
      </c>
      <c r="CD41" s="85">
        <f t="shared" si="91"/>
        <v>0</v>
      </c>
      <c r="CE41" s="85">
        <f t="shared" si="92"/>
        <v>0</v>
      </c>
      <c r="CF41" s="85">
        <f t="shared" si="93"/>
        <v>0</v>
      </c>
      <c r="CG41" s="85">
        <f t="shared" si="94"/>
        <v>0</v>
      </c>
      <c r="CH41" s="85">
        <f t="shared" si="95"/>
        <v>0</v>
      </c>
      <c r="CL41" s="85">
        <f t="shared" si="96"/>
        <v>0</v>
      </c>
      <c r="CM41" s="85">
        <f t="shared" si="97"/>
        <v>0</v>
      </c>
      <c r="CN41" s="85">
        <f t="shared" si="98"/>
        <v>0</v>
      </c>
      <c r="CO41" s="85">
        <f t="shared" si="99"/>
        <v>0</v>
      </c>
      <c r="CP41" s="85">
        <f t="shared" si="100"/>
        <v>0</v>
      </c>
      <c r="CQ41" s="85">
        <f t="shared" si="101"/>
        <v>0</v>
      </c>
      <c r="CR41" s="85">
        <f t="shared" si="102"/>
        <v>0</v>
      </c>
      <c r="CS41" s="85">
        <f t="shared" si="103"/>
        <v>0</v>
      </c>
      <c r="CT41" s="85">
        <f t="shared" si="104"/>
        <v>0</v>
      </c>
      <c r="CU41" s="85">
        <f t="shared" si="105"/>
        <v>0</v>
      </c>
      <c r="CV41" s="85">
        <f t="shared" si="106"/>
        <v>0</v>
      </c>
      <c r="CW41" s="85">
        <f t="shared" si="107"/>
        <v>0</v>
      </c>
      <c r="CY41" s="85">
        <f t="shared" si="108"/>
        <v>1</v>
      </c>
      <c r="CZ41" s="85">
        <f t="shared" si="109"/>
        <v>1</v>
      </c>
      <c r="DA41" s="85">
        <f t="shared" si="109"/>
        <v>1</v>
      </c>
      <c r="DB41" s="85">
        <f t="shared" si="109"/>
        <v>1</v>
      </c>
      <c r="DC41" s="85">
        <f t="shared" si="109"/>
        <v>1</v>
      </c>
      <c r="DD41" s="85">
        <f t="shared" si="109"/>
        <v>1</v>
      </c>
      <c r="DE41" s="85">
        <f t="shared" si="109"/>
        <v>1</v>
      </c>
      <c r="DF41" s="85">
        <f t="shared" si="109"/>
        <v>1</v>
      </c>
      <c r="DG41" s="85">
        <f t="shared" si="109"/>
        <v>1</v>
      </c>
      <c r="DH41" s="85">
        <f t="shared" si="109"/>
        <v>1</v>
      </c>
      <c r="DI41" s="85">
        <f t="shared" si="109"/>
        <v>1</v>
      </c>
      <c r="DJ41" s="85">
        <f t="shared" si="109"/>
        <v>1</v>
      </c>
      <c r="DK41" s="85">
        <f t="shared" si="109"/>
        <v>1</v>
      </c>
    </row>
    <row r="42" spans="1:115" hidden="1" x14ac:dyDescent="0.2">
      <c r="A42" s="401"/>
      <c r="B42" s="402"/>
      <c r="C42" s="402"/>
      <c r="D42" s="403"/>
      <c r="E42" s="404"/>
      <c r="F42" s="405"/>
      <c r="G42" s="406"/>
      <c r="H42" s="405"/>
      <c r="I42" s="405"/>
      <c r="J42" s="406"/>
      <c r="K42" s="405"/>
      <c r="L42" s="405"/>
      <c r="M42" s="406"/>
      <c r="N42" s="405"/>
      <c r="O42" s="405"/>
      <c r="P42" s="406"/>
      <c r="Q42" s="405"/>
      <c r="R42" s="405"/>
      <c r="S42" s="406"/>
      <c r="T42" s="405"/>
      <c r="U42" s="405"/>
      <c r="V42" s="406"/>
      <c r="W42" s="405"/>
      <c r="X42" s="405"/>
      <c r="Y42" s="406"/>
      <c r="Z42" s="405"/>
      <c r="AA42" s="405"/>
      <c r="AB42" s="406"/>
      <c r="AC42" s="405"/>
      <c r="AD42" s="405"/>
      <c r="AE42" s="406"/>
      <c r="AF42" s="405"/>
      <c r="AG42" s="405"/>
      <c r="AH42" s="406"/>
      <c r="AI42" s="405"/>
      <c r="AJ42" s="405"/>
      <c r="AK42" s="406"/>
      <c r="AL42" s="405"/>
      <c r="AM42" s="405"/>
      <c r="AN42" s="406"/>
      <c r="AO42" s="403"/>
      <c r="AP42" s="403"/>
      <c r="AQ42" s="414">
        <f>IF(ISNA(HLOOKUP("o",$AY42:$CH$58,59-ROW(),0)),0,HLOOKUP("o",$AY42:$CH$58,59-ROW(),0))</f>
        <v>0</v>
      </c>
      <c r="AR42" s="414">
        <f t="shared" si="55"/>
        <v>0</v>
      </c>
      <c r="AS42" s="408">
        <f t="shared" si="56"/>
        <v>9</v>
      </c>
      <c r="AT42" s="409" t="str">
        <f t="shared" si="57"/>
        <v/>
      </c>
      <c r="AW42" s="410">
        <f t="shared" si="58"/>
        <v>0</v>
      </c>
      <c r="AX42" s="409">
        <f t="shared" si="59"/>
        <v>-1</v>
      </c>
      <c r="AY42" s="85">
        <f t="shared" si="60"/>
        <v>0</v>
      </c>
      <c r="AZ42" s="85">
        <f t="shared" si="61"/>
        <v>0</v>
      </c>
      <c r="BA42" s="85">
        <f t="shared" si="62"/>
        <v>0</v>
      </c>
      <c r="BB42" s="85">
        <f t="shared" si="63"/>
        <v>0</v>
      </c>
      <c r="BC42" s="85">
        <f t="shared" si="64"/>
        <v>0</v>
      </c>
      <c r="BD42" s="85">
        <f t="shared" si="65"/>
        <v>0</v>
      </c>
      <c r="BE42" s="85">
        <f t="shared" si="66"/>
        <v>0</v>
      </c>
      <c r="BF42" s="85">
        <f t="shared" si="67"/>
        <v>0</v>
      </c>
      <c r="BG42" s="85">
        <f t="shared" si="68"/>
        <v>0</v>
      </c>
      <c r="BH42" s="85">
        <f t="shared" si="69"/>
        <v>0</v>
      </c>
      <c r="BI42" s="85">
        <f t="shared" si="70"/>
        <v>0</v>
      </c>
      <c r="BJ42" s="85">
        <f t="shared" si="71"/>
        <v>0</v>
      </c>
      <c r="BK42" s="85">
        <f t="shared" si="72"/>
        <v>0</v>
      </c>
      <c r="BL42" s="85">
        <f t="shared" si="73"/>
        <v>0</v>
      </c>
      <c r="BM42" s="85">
        <f t="shared" si="74"/>
        <v>0</v>
      </c>
      <c r="BN42" s="85">
        <f t="shared" si="75"/>
        <v>0</v>
      </c>
      <c r="BO42" s="85">
        <f t="shared" si="76"/>
        <v>0</v>
      </c>
      <c r="BP42" s="85">
        <f t="shared" si="77"/>
        <v>0</v>
      </c>
      <c r="BQ42" s="85">
        <f t="shared" si="78"/>
        <v>0</v>
      </c>
      <c r="BR42" s="85">
        <f t="shared" si="79"/>
        <v>0</v>
      </c>
      <c r="BS42" s="85">
        <f t="shared" si="80"/>
        <v>0</v>
      </c>
      <c r="BT42" s="85">
        <f t="shared" si="81"/>
        <v>0</v>
      </c>
      <c r="BU42" s="85">
        <f t="shared" si="82"/>
        <v>0</v>
      </c>
      <c r="BV42" s="85">
        <f t="shared" si="83"/>
        <v>0</v>
      </c>
      <c r="BW42" s="85">
        <f t="shared" si="84"/>
        <v>0</v>
      </c>
      <c r="BX42" s="85">
        <f t="shared" si="85"/>
        <v>0</v>
      </c>
      <c r="BY42" s="85">
        <f t="shared" si="86"/>
        <v>0</v>
      </c>
      <c r="BZ42" s="85">
        <f t="shared" si="87"/>
        <v>0</v>
      </c>
      <c r="CA42" s="85">
        <f t="shared" si="88"/>
        <v>0</v>
      </c>
      <c r="CB42" s="85">
        <f t="shared" si="89"/>
        <v>0</v>
      </c>
      <c r="CC42" s="85">
        <f t="shared" si="90"/>
        <v>0</v>
      </c>
      <c r="CD42" s="85">
        <f t="shared" si="91"/>
        <v>0</v>
      </c>
      <c r="CE42" s="85">
        <f t="shared" si="92"/>
        <v>0</v>
      </c>
      <c r="CF42" s="85">
        <f t="shared" si="93"/>
        <v>0</v>
      </c>
      <c r="CG42" s="85">
        <f t="shared" si="94"/>
        <v>0</v>
      </c>
      <c r="CH42" s="85">
        <f t="shared" si="95"/>
        <v>0</v>
      </c>
      <c r="CL42" s="85">
        <f t="shared" si="96"/>
        <v>0</v>
      </c>
      <c r="CM42" s="85">
        <f t="shared" si="97"/>
        <v>0</v>
      </c>
      <c r="CN42" s="85">
        <f t="shared" si="98"/>
        <v>0</v>
      </c>
      <c r="CO42" s="85">
        <f t="shared" si="99"/>
        <v>0</v>
      </c>
      <c r="CP42" s="85">
        <f t="shared" si="100"/>
        <v>0</v>
      </c>
      <c r="CQ42" s="85">
        <f t="shared" si="101"/>
        <v>0</v>
      </c>
      <c r="CR42" s="85">
        <f t="shared" si="102"/>
        <v>0</v>
      </c>
      <c r="CS42" s="85">
        <f t="shared" si="103"/>
        <v>0</v>
      </c>
      <c r="CT42" s="85">
        <f t="shared" si="104"/>
        <v>0</v>
      </c>
      <c r="CU42" s="85">
        <f t="shared" si="105"/>
        <v>0</v>
      </c>
      <c r="CV42" s="85">
        <f t="shared" si="106"/>
        <v>0</v>
      </c>
      <c r="CW42" s="85">
        <f t="shared" si="107"/>
        <v>0</v>
      </c>
      <c r="CY42" s="85">
        <f t="shared" si="108"/>
        <v>1</v>
      </c>
      <c r="CZ42" s="85">
        <f t="shared" si="109"/>
        <v>1</v>
      </c>
      <c r="DA42" s="85">
        <f t="shared" si="109"/>
        <v>1</v>
      </c>
      <c r="DB42" s="85">
        <f t="shared" si="109"/>
        <v>1</v>
      </c>
      <c r="DC42" s="85">
        <f t="shared" si="109"/>
        <v>1</v>
      </c>
      <c r="DD42" s="85">
        <f t="shared" si="109"/>
        <v>1</v>
      </c>
      <c r="DE42" s="85">
        <f t="shared" si="109"/>
        <v>1</v>
      </c>
      <c r="DF42" s="85">
        <f t="shared" si="109"/>
        <v>1</v>
      </c>
      <c r="DG42" s="85">
        <f t="shared" si="109"/>
        <v>1</v>
      </c>
      <c r="DH42" s="85">
        <f t="shared" si="109"/>
        <v>1</v>
      </c>
      <c r="DI42" s="85">
        <f t="shared" si="109"/>
        <v>1</v>
      </c>
      <c r="DJ42" s="85">
        <f t="shared" si="109"/>
        <v>1</v>
      </c>
      <c r="DK42" s="85">
        <f t="shared" si="109"/>
        <v>1</v>
      </c>
    </row>
    <row r="43" spans="1:115" hidden="1" x14ac:dyDescent="0.2">
      <c r="A43" s="401"/>
      <c r="B43" s="402"/>
      <c r="C43" s="402"/>
      <c r="D43" s="403"/>
      <c r="E43" s="404"/>
      <c r="F43" s="405"/>
      <c r="G43" s="406"/>
      <c r="H43" s="405"/>
      <c r="I43" s="405"/>
      <c r="J43" s="406"/>
      <c r="K43" s="405"/>
      <c r="L43" s="405"/>
      <c r="M43" s="406"/>
      <c r="N43" s="405"/>
      <c r="O43" s="405"/>
      <c r="P43" s="406"/>
      <c r="Q43" s="405"/>
      <c r="R43" s="405"/>
      <c r="S43" s="406"/>
      <c r="T43" s="405"/>
      <c r="U43" s="405"/>
      <c r="V43" s="406"/>
      <c r="W43" s="405"/>
      <c r="X43" s="405"/>
      <c r="Y43" s="406"/>
      <c r="Z43" s="405"/>
      <c r="AA43" s="405"/>
      <c r="AB43" s="406"/>
      <c r="AC43" s="405"/>
      <c r="AD43" s="405"/>
      <c r="AE43" s="406"/>
      <c r="AF43" s="405"/>
      <c r="AG43" s="405"/>
      <c r="AH43" s="406"/>
      <c r="AI43" s="405"/>
      <c r="AJ43" s="405"/>
      <c r="AK43" s="406"/>
      <c r="AL43" s="405"/>
      <c r="AM43" s="405"/>
      <c r="AN43" s="406"/>
      <c r="AO43" s="403"/>
      <c r="AP43" s="403"/>
      <c r="AQ43" s="414">
        <f>IF(ISNA(HLOOKUP("o",$AY43:$CH$58,59-ROW(),0)),0,HLOOKUP("o",$AY43:$CH$58,59-ROW(),0))</f>
        <v>0</v>
      </c>
      <c r="AR43" s="414">
        <f t="shared" si="55"/>
        <v>0</v>
      </c>
      <c r="AS43" s="408">
        <f t="shared" si="56"/>
        <v>9</v>
      </c>
      <c r="AT43" s="409" t="str">
        <f t="shared" si="57"/>
        <v/>
      </c>
      <c r="AW43" s="410">
        <f t="shared" si="58"/>
        <v>0</v>
      </c>
      <c r="AX43" s="409">
        <f t="shared" si="59"/>
        <v>-1</v>
      </c>
      <c r="AY43" s="85">
        <f t="shared" si="60"/>
        <v>0</v>
      </c>
      <c r="AZ43" s="85">
        <f t="shared" si="61"/>
        <v>0</v>
      </c>
      <c r="BA43" s="85">
        <f t="shared" si="62"/>
        <v>0</v>
      </c>
      <c r="BB43" s="85">
        <f t="shared" si="63"/>
        <v>0</v>
      </c>
      <c r="BC43" s="85">
        <f t="shared" si="64"/>
        <v>0</v>
      </c>
      <c r="BD43" s="85">
        <f t="shared" si="65"/>
        <v>0</v>
      </c>
      <c r="BE43" s="85">
        <f t="shared" si="66"/>
        <v>0</v>
      </c>
      <c r="BF43" s="85">
        <f t="shared" si="67"/>
        <v>0</v>
      </c>
      <c r="BG43" s="85">
        <f t="shared" si="68"/>
        <v>0</v>
      </c>
      <c r="BH43" s="85">
        <f t="shared" si="69"/>
        <v>0</v>
      </c>
      <c r="BI43" s="85">
        <f t="shared" si="70"/>
        <v>0</v>
      </c>
      <c r="BJ43" s="85">
        <f t="shared" si="71"/>
        <v>0</v>
      </c>
      <c r="BK43" s="85">
        <f t="shared" si="72"/>
        <v>0</v>
      </c>
      <c r="BL43" s="85">
        <f t="shared" si="73"/>
        <v>0</v>
      </c>
      <c r="BM43" s="85">
        <f t="shared" si="74"/>
        <v>0</v>
      </c>
      <c r="BN43" s="85">
        <f t="shared" si="75"/>
        <v>0</v>
      </c>
      <c r="BO43" s="85">
        <f t="shared" si="76"/>
        <v>0</v>
      </c>
      <c r="BP43" s="85">
        <f t="shared" si="77"/>
        <v>0</v>
      </c>
      <c r="BQ43" s="85">
        <f t="shared" si="78"/>
        <v>0</v>
      </c>
      <c r="BR43" s="85">
        <f t="shared" si="79"/>
        <v>0</v>
      </c>
      <c r="BS43" s="85">
        <f t="shared" si="80"/>
        <v>0</v>
      </c>
      <c r="BT43" s="85">
        <f t="shared" si="81"/>
        <v>0</v>
      </c>
      <c r="BU43" s="85">
        <f t="shared" si="82"/>
        <v>0</v>
      </c>
      <c r="BV43" s="85">
        <f t="shared" si="83"/>
        <v>0</v>
      </c>
      <c r="BW43" s="85">
        <f t="shared" si="84"/>
        <v>0</v>
      </c>
      <c r="BX43" s="85">
        <f t="shared" si="85"/>
        <v>0</v>
      </c>
      <c r="BY43" s="85">
        <f t="shared" si="86"/>
        <v>0</v>
      </c>
      <c r="BZ43" s="85">
        <f t="shared" si="87"/>
        <v>0</v>
      </c>
      <c r="CA43" s="85">
        <f t="shared" si="88"/>
        <v>0</v>
      </c>
      <c r="CB43" s="85">
        <f t="shared" si="89"/>
        <v>0</v>
      </c>
      <c r="CC43" s="85">
        <f t="shared" si="90"/>
        <v>0</v>
      </c>
      <c r="CD43" s="85">
        <f t="shared" si="91"/>
        <v>0</v>
      </c>
      <c r="CE43" s="85">
        <f t="shared" si="92"/>
        <v>0</v>
      </c>
      <c r="CF43" s="85">
        <f t="shared" si="93"/>
        <v>0</v>
      </c>
      <c r="CG43" s="85">
        <f t="shared" si="94"/>
        <v>0</v>
      </c>
      <c r="CH43" s="85">
        <f t="shared" si="95"/>
        <v>0</v>
      </c>
      <c r="CL43" s="85">
        <f t="shared" si="96"/>
        <v>0</v>
      </c>
      <c r="CM43" s="85">
        <f t="shared" si="97"/>
        <v>0</v>
      </c>
      <c r="CN43" s="85">
        <f t="shared" si="98"/>
        <v>0</v>
      </c>
      <c r="CO43" s="85">
        <f t="shared" si="99"/>
        <v>0</v>
      </c>
      <c r="CP43" s="85">
        <f t="shared" si="100"/>
        <v>0</v>
      </c>
      <c r="CQ43" s="85">
        <f t="shared" si="101"/>
        <v>0</v>
      </c>
      <c r="CR43" s="85">
        <f t="shared" si="102"/>
        <v>0</v>
      </c>
      <c r="CS43" s="85">
        <f t="shared" si="103"/>
        <v>0</v>
      </c>
      <c r="CT43" s="85">
        <f t="shared" si="104"/>
        <v>0</v>
      </c>
      <c r="CU43" s="85">
        <f t="shared" si="105"/>
        <v>0</v>
      </c>
      <c r="CV43" s="85">
        <f t="shared" si="106"/>
        <v>0</v>
      </c>
      <c r="CW43" s="85">
        <f t="shared" si="107"/>
        <v>0</v>
      </c>
      <c r="CY43" s="85">
        <f t="shared" si="108"/>
        <v>1</v>
      </c>
      <c r="CZ43" s="85">
        <f t="shared" si="109"/>
        <v>1</v>
      </c>
      <c r="DA43" s="85">
        <f t="shared" si="109"/>
        <v>1</v>
      </c>
      <c r="DB43" s="85">
        <f t="shared" si="109"/>
        <v>1</v>
      </c>
      <c r="DC43" s="85">
        <f t="shared" si="109"/>
        <v>1</v>
      </c>
      <c r="DD43" s="85">
        <f t="shared" si="109"/>
        <v>1</v>
      </c>
      <c r="DE43" s="85">
        <f t="shared" si="109"/>
        <v>1</v>
      </c>
      <c r="DF43" s="85">
        <f t="shared" si="109"/>
        <v>1</v>
      </c>
      <c r="DG43" s="85">
        <f t="shared" si="109"/>
        <v>1</v>
      </c>
      <c r="DH43" s="85">
        <f t="shared" si="109"/>
        <v>1</v>
      </c>
      <c r="DI43" s="85">
        <f t="shared" si="109"/>
        <v>1</v>
      </c>
      <c r="DJ43" s="85">
        <f t="shared" si="109"/>
        <v>1</v>
      </c>
      <c r="DK43" s="85">
        <f t="shared" si="109"/>
        <v>1</v>
      </c>
    </row>
    <row r="44" spans="1:115" hidden="1" x14ac:dyDescent="0.2">
      <c r="A44" s="401"/>
      <c r="B44" s="402"/>
      <c r="C44" s="402"/>
      <c r="D44" s="403"/>
      <c r="E44" s="404"/>
      <c r="F44" s="405"/>
      <c r="G44" s="406"/>
      <c r="H44" s="405"/>
      <c r="I44" s="405"/>
      <c r="J44" s="406"/>
      <c r="K44" s="405"/>
      <c r="L44" s="405"/>
      <c r="M44" s="406"/>
      <c r="N44" s="405"/>
      <c r="O44" s="405"/>
      <c r="P44" s="406"/>
      <c r="Q44" s="405"/>
      <c r="R44" s="405"/>
      <c r="S44" s="406"/>
      <c r="T44" s="405"/>
      <c r="U44" s="405"/>
      <c r="V44" s="406"/>
      <c r="W44" s="405"/>
      <c r="X44" s="405"/>
      <c r="Y44" s="406"/>
      <c r="Z44" s="405"/>
      <c r="AA44" s="405"/>
      <c r="AB44" s="406"/>
      <c r="AC44" s="405"/>
      <c r="AD44" s="405"/>
      <c r="AE44" s="406"/>
      <c r="AF44" s="405"/>
      <c r="AG44" s="405"/>
      <c r="AH44" s="406"/>
      <c r="AI44" s="405"/>
      <c r="AJ44" s="405"/>
      <c r="AK44" s="406"/>
      <c r="AL44" s="405"/>
      <c r="AM44" s="405"/>
      <c r="AN44" s="406"/>
      <c r="AO44" s="403"/>
      <c r="AP44" s="403"/>
      <c r="AQ44" s="414">
        <f>IF(ISNA(HLOOKUP("o",$AY44:$CH$58,59-ROW(),0)),0,HLOOKUP("o",$AY44:$CH$58,59-ROW(),0))</f>
        <v>0</v>
      </c>
      <c r="AR44" s="414">
        <f t="shared" si="55"/>
        <v>0</v>
      </c>
      <c r="AS44" s="408">
        <f t="shared" si="56"/>
        <v>9</v>
      </c>
      <c r="AT44" s="409" t="str">
        <f t="shared" si="57"/>
        <v/>
      </c>
      <c r="AW44" s="410">
        <f t="shared" si="58"/>
        <v>0</v>
      </c>
      <c r="AX44" s="409">
        <f t="shared" si="59"/>
        <v>-1</v>
      </c>
      <c r="AY44" s="85">
        <f t="shared" si="60"/>
        <v>0</v>
      </c>
      <c r="AZ44" s="85">
        <f t="shared" si="61"/>
        <v>0</v>
      </c>
      <c r="BA44" s="85">
        <f t="shared" si="62"/>
        <v>0</v>
      </c>
      <c r="BB44" s="85">
        <f t="shared" si="63"/>
        <v>0</v>
      </c>
      <c r="BC44" s="85">
        <f t="shared" si="64"/>
        <v>0</v>
      </c>
      <c r="BD44" s="85">
        <f t="shared" si="65"/>
        <v>0</v>
      </c>
      <c r="BE44" s="85">
        <f t="shared" si="66"/>
        <v>0</v>
      </c>
      <c r="BF44" s="85">
        <f t="shared" si="67"/>
        <v>0</v>
      </c>
      <c r="BG44" s="85">
        <f t="shared" si="68"/>
        <v>0</v>
      </c>
      <c r="BH44" s="85">
        <f t="shared" si="69"/>
        <v>0</v>
      </c>
      <c r="BI44" s="85">
        <f t="shared" si="70"/>
        <v>0</v>
      </c>
      <c r="BJ44" s="85">
        <f t="shared" si="71"/>
        <v>0</v>
      </c>
      <c r="BK44" s="85">
        <f t="shared" si="72"/>
        <v>0</v>
      </c>
      <c r="BL44" s="85">
        <f t="shared" si="73"/>
        <v>0</v>
      </c>
      <c r="BM44" s="85">
        <f t="shared" si="74"/>
        <v>0</v>
      </c>
      <c r="BN44" s="85">
        <f t="shared" si="75"/>
        <v>0</v>
      </c>
      <c r="BO44" s="85">
        <f t="shared" si="76"/>
        <v>0</v>
      </c>
      <c r="BP44" s="85">
        <f t="shared" si="77"/>
        <v>0</v>
      </c>
      <c r="BQ44" s="85">
        <f t="shared" si="78"/>
        <v>0</v>
      </c>
      <c r="BR44" s="85">
        <f t="shared" si="79"/>
        <v>0</v>
      </c>
      <c r="BS44" s="85">
        <f t="shared" si="80"/>
        <v>0</v>
      </c>
      <c r="BT44" s="85">
        <f t="shared" si="81"/>
        <v>0</v>
      </c>
      <c r="BU44" s="85">
        <f t="shared" si="82"/>
        <v>0</v>
      </c>
      <c r="BV44" s="85">
        <f t="shared" si="83"/>
        <v>0</v>
      </c>
      <c r="BW44" s="85">
        <f t="shared" si="84"/>
        <v>0</v>
      </c>
      <c r="BX44" s="85">
        <f t="shared" si="85"/>
        <v>0</v>
      </c>
      <c r="BY44" s="85">
        <f t="shared" si="86"/>
        <v>0</v>
      </c>
      <c r="BZ44" s="85">
        <f t="shared" si="87"/>
        <v>0</v>
      </c>
      <c r="CA44" s="85">
        <f t="shared" si="88"/>
        <v>0</v>
      </c>
      <c r="CB44" s="85">
        <f t="shared" si="89"/>
        <v>0</v>
      </c>
      <c r="CC44" s="85">
        <f t="shared" si="90"/>
        <v>0</v>
      </c>
      <c r="CD44" s="85">
        <f t="shared" si="91"/>
        <v>0</v>
      </c>
      <c r="CE44" s="85">
        <f t="shared" si="92"/>
        <v>0</v>
      </c>
      <c r="CF44" s="85">
        <f t="shared" si="93"/>
        <v>0</v>
      </c>
      <c r="CG44" s="85">
        <f t="shared" si="94"/>
        <v>0</v>
      </c>
      <c r="CH44" s="85">
        <f t="shared" si="95"/>
        <v>0</v>
      </c>
      <c r="CL44" s="85">
        <f t="shared" si="96"/>
        <v>0</v>
      </c>
      <c r="CM44" s="85">
        <f t="shared" si="97"/>
        <v>0</v>
      </c>
      <c r="CN44" s="85">
        <f t="shared" si="98"/>
        <v>0</v>
      </c>
      <c r="CO44" s="85">
        <f t="shared" si="99"/>
        <v>0</v>
      </c>
      <c r="CP44" s="85">
        <f t="shared" si="100"/>
        <v>0</v>
      </c>
      <c r="CQ44" s="85">
        <f t="shared" si="101"/>
        <v>0</v>
      </c>
      <c r="CR44" s="85">
        <f t="shared" si="102"/>
        <v>0</v>
      </c>
      <c r="CS44" s="85">
        <f t="shared" si="103"/>
        <v>0</v>
      </c>
      <c r="CT44" s="85">
        <f t="shared" si="104"/>
        <v>0</v>
      </c>
      <c r="CU44" s="85">
        <f t="shared" si="105"/>
        <v>0</v>
      </c>
      <c r="CV44" s="85">
        <f t="shared" si="106"/>
        <v>0</v>
      </c>
      <c r="CW44" s="85">
        <f t="shared" si="107"/>
        <v>0</v>
      </c>
      <c r="CY44" s="85">
        <f t="shared" si="108"/>
        <v>1</v>
      </c>
      <c r="CZ44" s="85">
        <f t="shared" si="109"/>
        <v>1</v>
      </c>
      <c r="DA44" s="85">
        <f t="shared" si="109"/>
        <v>1</v>
      </c>
      <c r="DB44" s="85">
        <f t="shared" si="109"/>
        <v>1</v>
      </c>
      <c r="DC44" s="85">
        <f t="shared" si="109"/>
        <v>1</v>
      </c>
      <c r="DD44" s="85">
        <f t="shared" si="109"/>
        <v>1</v>
      </c>
      <c r="DE44" s="85">
        <f t="shared" si="109"/>
        <v>1</v>
      </c>
      <c r="DF44" s="85">
        <f t="shared" si="109"/>
        <v>1</v>
      </c>
      <c r="DG44" s="85">
        <f t="shared" si="109"/>
        <v>1</v>
      </c>
      <c r="DH44" s="85">
        <f t="shared" si="109"/>
        <v>1</v>
      </c>
      <c r="DI44" s="85">
        <f t="shared" si="109"/>
        <v>1</v>
      </c>
      <c r="DJ44" s="85">
        <f t="shared" si="109"/>
        <v>1</v>
      </c>
      <c r="DK44" s="85">
        <f t="shared" si="109"/>
        <v>1</v>
      </c>
    </row>
    <row r="45" spans="1:115" hidden="1" x14ac:dyDescent="0.2">
      <c r="A45" s="401"/>
      <c r="B45" s="402"/>
      <c r="C45" s="402"/>
      <c r="D45" s="403"/>
      <c r="E45" s="404"/>
      <c r="F45" s="405"/>
      <c r="G45" s="406"/>
      <c r="H45" s="405"/>
      <c r="I45" s="405"/>
      <c r="J45" s="406"/>
      <c r="K45" s="405"/>
      <c r="L45" s="405"/>
      <c r="M45" s="406"/>
      <c r="N45" s="405"/>
      <c r="O45" s="405"/>
      <c r="P45" s="406"/>
      <c r="Q45" s="405"/>
      <c r="R45" s="405"/>
      <c r="S45" s="406"/>
      <c r="T45" s="405"/>
      <c r="U45" s="405"/>
      <c r="V45" s="406"/>
      <c r="W45" s="405"/>
      <c r="X45" s="405"/>
      <c r="Y45" s="406"/>
      <c r="Z45" s="405"/>
      <c r="AA45" s="405"/>
      <c r="AB45" s="406"/>
      <c r="AC45" s="405"/>
      <c r="AD45" s="405"/>
      <c r="AE45" s="406"/>
      <c r="AF45" s="405"/>
      <c r="AG45" s="405"/>
      <c r="AH45" s="406"/>
      <c r="AI45" s="405"/>
      <c r="AJ45" s="405"/>
      <c r="AK45" s="406"/>
      <c r="AL45" s="405"/>
      <c r="AM45" s="405"/>
      <c r="AN45" s="406"/>
      <c r="AO45" s="403"/>
      <c r="AP45" s="403"/>
      <c r="AQ45" s="414">
        <f>IF(ISNA(HLOOKUP("o",$AY45:$CH$58,59-ROW(),0)),0,HLOOKUP("o",$AY45:$CH$58,59-ROW(),0))</f>
        <v>0</v>
      </c>
      <c r="AR45" s="414">
        <f t="shared" si="55"/>
        <v>0</v>
      </c>
      <c r="AS45" s="408">
        <f t="shared" si="56"/>
        <v>9</v>
      </c>
      <c r="AT45" s="409" t="str">
        <f t="shared" si="57"/>
        <v/>
      </c>
      <c r="AW45" s="410">
        <f t="shared" si="58"/>
        <v>0</v>
      </c>
      <c r="AX45" s="409">
        <f t="shared" si="59"/>
        <v>-1</v>
      </c>
      <c r="AY45" s="85">
        <f t="shared" si="60"/>
        <v>0</v>
      </c>
      <c r="AZ45" s="85">
        <f t="shared" si="61"/>
        <v>0</v>
      </c>
      <c r="BA45" s="85">
        <f t="shared" si="62"/>
        <v>0</v>
      </c>
      <c r="BB45" s="85">
        <f t="shared" si="63"/>
        <v>0</v>
      </c>
      <c r="BC45" s="85">
        <f t="shared" si="64"/>
        <v>0</v>
      </c>
      <c r="BD45" s="85">
        <f t="shared" si="65"/>
        <v>0</v>
      </c>
      <c r="BE45" s="85">
        <f t="shared" si="66"/>
        <v>0</v>
      </c>
      <c r="BF45" s="85">
        <f t="shared" si="67"/>
        <v>0</v>
      </c>
      <c r="BG45" s="85">
        <f t="shared" si="68"/>
        <v>0</v>
      </c>
      <c r="BH45" s="85">
        <f t="shared" si="69"/>
        <v>0</v>
      </c>
      <c r="BI45" s="85">
        <f t="shared" si="70"/>
        <v>0</v>
      </c>
      <c r="BJ45" s="85">
        <f t="shared" si="71"/>
        <v>0</v>
      </c>
      <c r="BK45" s="85">
        <f t="shared" si="72"/>
        <v>0</v>
      </c>
      <c r="BL45" s="85">
        <f t="shared" si="73"/>
        <v>0</v>
      </c>
      <c r="BM45" s="85">
        <f t="shared" si="74"/>
        <v>0</v>
      </c>
      <c r="BN45" s="85">
        <f t="shared" si="75"/>
        <v>0</v>
      </c>
      <c r="BO45" s="85">
        <f t="shared" si="76"/>
        <v>0</v>
      </c>
      <c r="BP45" s="85">
        <f t="shared" si="77"/>
        <v>0</v>
      </c>
      <c r="BQ45" s="85">
        <f t="shared" si="78"/>
        <v>0</v>
      </c>
      <c r="BR45" s="85">
        <f t="shared" si="79"/>
        <v>0</v>
      </c>
      <c r="BS45" s="85">
        <f t="shared" si="80"/>
        <v>0</v>
      </c>
      <c r="BT45" s="85">
        <f t="shared" si="81"/>
        <v>0</v>
      </c>
      <c r="BU45" s="85">
        <f t="shared" si="82"/>
        <v>0</v>
      </c>
      <c r="BV45" s="85">
        <f t="shared" si="83"/>
        <v>0</v>
      </c>
      <c r="BW45" s="85">
        <f t="shared" si="84"/>
        <v>0</v>
      </c>
      <c r="BX45" s="85">
        <f t="shared" si="85"/>
        <v>0</v>
      </c>
      <c r="BY45" s="85">
        <f t="shared" si="86"/>
        <v>0</v>
      </c>
      <c r="BZ45" s="85">
        <f t="shared" si="87"/>
        <v>0</v>
      </c>
      <c r="CA45" s="85">
        <f t="shared" si="88"/>
        <v>0</v>
      </c>
      <c r="CB45" s="85">
        <f t="shared" si="89"/>
        <v>0</v>
      </c>
      <c r="CC45" s="85">
        <f t="shared" si="90"/>
        <v>0</v>
      </c>
      <c r="CD45" s="85">
        <f t="shared" si="91"/>
        <v>0</v>
      </c>
      <c r="CE45" s="85">
        <f t="shared" si="92"/>
        <v>0</v>
      </c>
      <c r="CF45" s="85">
        <f t="shared" si="93"/>
        <v>0</v>
      </c>
      <c r="CG45" s="85">
        <f t="shared" si="94"/>
        <v>0</v>
      </c>
      <c r="CH45" s="85">
        <f t="shared" si="95"/>
        <v>0</v>
      </c>
      <c r="CL45" s="85">
        <f t="shared" si="96"/>
        <v>0</v>
      </c>
      <c r="CM45" s="85">
        <f t="shared" si="97"/>
        <v>0</v>
      </c>
      <c r="CN45" s="85">
        <f t="shared" si="98"/>
        <v>0</v>
      </c>
      <c r="CO45" s="85">
        <f t="shared" si="99"/>
        <v>0</v>
      </c>
      <c r="CP45" s="85">
        <f t="shared" si="100"/>
        <v>0</v>
      </c>
      <c r="CQ45" s="85">
        <f t="shared" si="101"/>
        <v>0</v>
      </c>
      <c r="CR45" s="85">
        <f t="shared" si="102"/>
        <v>0</v>
      </c>
      <c r="CS45" s="85">
        <f t="shared" si="103"/>
        <v>0</v>
      </c>
      <c r="CT45" s="85">
        <f t="shared" si="104"/>
        <v>0</v>
      </c>
      <c r="CU45" s="85">
        <f t="shared" si="105"/>
        <v>0</v>
      </c>
      <c r="CV45" s="85">
        <f t="shared" si="106"/>
        <v>0</v>
      </c>
      <c r="CW45" s="85">
        <f t="shared" si="107"/>
        <v>0</v>
      </c>
      <c r="CY45" s="85">
        <f t="shared" si="108"/>
        <v>1</v>
      </c>
      <c r="CZ45" s="85">
        <f t="shared" si="109"/>
        <v>1</v>
      </c>
      <c r="DA45" s="85">
        <f t="shared" si="109"/>
        <v>1</v>
      </c>
      <c r="DB45" s="85">
        <f t="shared" si="109"/>
        <v>1</v>
      </c>
      <c r="DC45" s="85">
        <f t="shared" si="109"/>
        <v>1</v>
      </c>
      <c r="DD45" s="85">
        <f t="shared" si="109"/>
        <v>1</v>
      </c>
      <c r="DE45" s="85">
        <f t="shared" si="109"/>
        <v>1</v>
      </c>
      <c r="DF45" s="85">
        <f t="shared" si="109"/>
        <v>1</v>
      </c>
      <c r="DG45" s="85">
        <f t="shared" si="109"/>
        <v>1</v>
      </c>
      <c r="DH45" s="85">
        <f t="shared" si="109"/>
        <v>1</v>
      </c>
      <c r="DI45" s="85">
        <f t="shared" si="109"/>
        <v>1</v>
      </c>
      <c r="DJ45" s="85">
        <f t="shared" si="109"/>
        <v>1</v>
      </c>
      <c r="DK45" s="85">
        <f t="shared" si="109"/>
        <v>1</v>
      </c>
    </row>
    <row r="46" spans="1:115" hidden="1" x14ac:dyDescent="0.2">
      <c r="A46" s="401"/>
      <c r="B46" s="402"/>
      <c r="C46" s="402"/>
      <c r="D46" s="403"/>
      <c r="E46" s="404"/>
      <c r="F46" s="405"/>
      <c r="G46" s="406"/>
      <c r="H46" s="405"/>
      <c r="I46" s="405"/>
      <c r="J46" s="406"/>
      <c r="K46" s="405"/>
      <c r="L46" s="405"/>
      <c r="M46" s="406"/>
      <c r="N46" s="405"/>
      <c r="O46" s="405"/>
      <c r="P46" s="406"/>
      <c r="Q46" s="405"/>
      <c r="R46" s="405"/>
      <c r="S46" s="406"/>
      <c r="T46" s="405"/>
      <c r="U46" s="405"/>
      <c r="V46" s="406"/>
      <c r="W46" s="405"/>
      <c r="X46" s="405"/>
      <c r="Y46" s="406"/>
      <c r="Z46" s="405"/>
      <c r="AA46" s="405"/>
      <c r="AB46" s="406"/>
      <c r="AC46" s="405"/>
      <c r="AD46" s="405"/>
      <c r="AE46" s="406"/>
      <c r="AF46" s="405"/>
      <c r="AG46" s="405"/>
      <c r="AH46" s="406"/>
      <c r="AI46" s="405"/>
      <c r="AJ46" s="405"/>
      <c r="AK46" s="406"/>
      <c r="AL46" s="405"/>
      <c r="AM46" s="405"/>
      <c r="AN46" s="406"/>
      <c r="AO46" s="403"/>
      <c r="AP46" s="403"/>
      <c r="AQ46" s="414">
        <f>IF(ISNA(HLOOKUP("o",$AY46:$CH$58,59-ROW(),0)),0,HLOOKUP("o",$AY46:$CH$58,59-ROW(),0))</f>
        <v>0</v>
      </c>
      <c r="AR46" s="414">
        <f t="shared" si="55"/>
        <v>0</v>
      </c>
      <c r="AS46" s="408">
        <f t="shared" si="56"/>
        <v>9</v>
      </c>
      <c r="AT46" s="409" t="str">
        <f t="shared" si="57"/>
        <v/>
      </c>
      <c r="AW46" s="410">
        <f t="shared" si="58"/>
        <v>0</v>
      </c>
      <c r="AX46" s="409">
        <f t="shared" si="59"/>
        <v>-1</v>
      </c>
      <c r="AY46" s="85">
        <f t="shared" si="60"/>
        <v>0</v>
      </c>
      <c r="AZ46" s="85">
        <f t="shared" si="61"/>
        <v>0</v>
      </c>
      <c r="BA46" s="85">
        <f t="shared" si="62"/>
        <v>0</v>
      </c>
      <c r="BB46" s="85">
        <f t="shared" si="63"/>
        <v>0</v>
      </c>
      <c r="BC46" s="85">
        <f t="shared" si="64"/>
        <v>0</v>
      </c>
      <c r="BD46" s="85">
        <f t="shared" si="65"/>
        <v>0</v>
      </c>
      <c r="BE46" s="85">
        <f t="shared" si="66"/>
        <v>0</v>
      </c>
      <c r="BF46" s="85">
        <f t="shared" si="67"/>
        <v>0</v>
      </c>
      <c r="BG46" s="85">
        <f t="shared" si="68"/>
        <v>0</v>
      </c>
      <c r="BH46" s="85">
        <f t="shared" si="69"/>
        <v>0</v>
      </c>
      <c r="BI46" s="85">
        <f t="shared" si="70"/>
        <v>0</v>
      </c>
      <c r="BJ46" s="85">
        <f t="shared" si="71"/>
        <v>0</v>
      </c>
      <c r="BK46" s="85">
        <f t="shared" si="72"/>
        <v>0</v>
      </c>
      <c r="BL46" s="85">
        <f t="shared" si="73"/>
        <v>0</v>
      </c>
      <c r="BM46" s="85">
        <f t="shared" si="74"/>
        <v>0</v>
      </c>
      <c r="BN46" s="85">
        <f t="shared" si="75"/>
        <v>0</v>
      </c>
      <c r="BO46" s="85">
        <f t="shared" si="76"/>
        <v>0</v>
      </c>
      <c r="BP46" s="85">
        <f t="shared" si="77"/>
        <v>0</v>
      </c>
      <c r="BQ46" s="85">
        <f t="shared" si="78"/>
        <v>0</v>
      </c>
      <c r="BR46" s="85">
        <f t="shared" si="79"/>
        <v>0</v>
      </c>
      <c r="BS46" s="85">
        <f t="shared" si="80"/>
        <v>0</v>
      </c>
      <c r="BT46" s="85">
        <f t="shared" si="81"/>
        <v>0</v>
      </c>
      <c r="BU46" s="85">
        <f t="shared" si="82"/>
        <v>0</v>
      </c>
      <c r="BV46" s="85">
        <f t="shared" si="83"/>
        <v>0</v>
      </c>
      <c r="BW46" s="85">
        <f t="shared" si="84"/>
        <v>0</v>
      </c>
      <c r="BX46" s="85">
        <f t="shared" si="85"/>
        <v>0</v>
      </c>
      <c r="BY46" s="85">
        <f t="shared" si="86"/>
        <v>0</v>
      </c>
      <c r="BZ46" s="85">
        <f t="shared" si="87"/>
        <v>0</v>
      </c>
      <c r="CA46" s="85">
        <f t="shared" si="88"/>
        <v>0</v>
      </c>
      <c r="CB46" s="85">
        <f t="shared" si="89"/>
        <v>0</v>
      </c>
      <c r="CC46" s="85">
        <f t="shared" si="90"/>
        <v>0</v>
      </c>
      <c r="CD46" s="85">
        <f t="shared" si="91"/>
        <v>0</v>
      </c>
      <c r="CE46" s="85">
        <f t="shared" si="92"/>
        <v>0</v>
      </c>
      <c r="CF46" s="85">
        <f t="shared" si="93"/>
        <v>0</v>
      </c>
      <c r="CG46" s="85">
        <f t="shared" si="94"/>
        <v>0</v>
      </c>
      <c r="CH46" s="85">
        <f t="shared" si="95"/>
        <v>0</v>
      </c>
      <c r="CL46" s="85">
        <f t="shared" si="96"/>
        <v>0</v>
      </c>
      <c r="CM46" s="85">
        <f t="shared" si="97"/>
        <v>0</v>
      </c>
      <c r="CN46" s="85">
        <f t="shared" si="98"/>
        <v>0</v>
      </c>
      <c r="CO46" s="85">
        <f t="shared" si="99"/>
        <v>0</v>
      </c>
      <c r="CP46" s="85">
        <f t="shared" si="100"/>
        <v>0</v>
      </c>
      <c r="CQ46" s="85">
        <f t="shared" si="101"/>
        <v>0</v>
      </c>
      <c r="CR46" s="85">
        <f t="shared" si="102"/>
        <v>0</v>
      </c>
      <c r="CS46" s="85">
        <f t="shared" si="103"/>
        <v>0</v>
      </c>
      <c r="CT46" s="85">
        <f t="shared" si="104"/>
        <v>0</v>
      </c>
      <c r="CU46" s="85">
        <f t="shared" si="105"/>
        <v>0</v>
      </c>
      <c r="CV46" s="85">
        <f t="shared" si="106"/>
        <v>0</v>
      </c>
      <c r="CW46" s="85">
        <f t="shared" si="107"/>
        <v>0</v>
      </c>
      <c r="CY46" s="85">
        <f t="shared" si="108"/>
        <v>1</v>
      </c>
      <c r="CZ46" s="85">
        <f t="shared" si="109"/>
        <v>1</v>
      </c>
      <c r="DA46" s="85">
        <f t="shared" si="109"/>
        <v>1</v>
      </c>
      <c r="DB46" s="85">
        <f t="shared" si="109"/>
        <v>1</v>
      </c>
      <c r="DC46" s="85">
        <f t="shared" ref="DC46:DK77" si="110">IF(OR(DB46=1,AND(CO46=CO$24,OR(CP$23&lt;&gt;0,CO$23=1))),1,0)</f>
        <v>1</v>
      </c>
      <c r="DD46" s="85">
        <f t="shared" si="110"/>
        <v>1</v>
      </c>
      <c r="DE46" s="85">
        <f t="shared" si="110"/>
        <v>1</v>
      </c>
      <c r="DF46" s="85">
        <f t="shared" si="110"/>
        <v>1</v>
      </c>
      <c r="DG46" s="85">
        <f t="shared" si="110"/>
        <v>1</v>
      </c>
      <c r="DH46" s="85">
        <f t="shared" si="110"/>
        <v>1</v>
      </c>
      <c r="DI46" s="85">
        <f t="shared" si="110"/>
        <v>1</v>
      </c>
      <c r="DJ46" s="85">
        <f t="shared" si="110"/>
        <v>1</v>
      </c>
      <c r="DK46" s="85">
        <f t="shared" si="110"/>
        <v>1</v>
      </c>
    </row>
    <row r="47" spans="1:115" hidden="1" x14ac:dyDescent="0.2">
      <c r="A47" s="401"/>
      <c r="B47" s="402"/>
      <c r="C47" s="402"/>
      <c r="D47" s="403"/>
      <c r="E47" s="404"/>
      <c r="F47" s="405"/>
      <c r="G47" s="406"/>
      <c r="H47" s="405"/>
      <c r="I47" s="405"/>
      <c r="J47" s="406"/>
      <c r="K47" s="405"/>
      <c r="L47" s="405"/>
      <c r="M47" s="406"/>
      <c r="N47" s="405"/>
      <c r="O47" s="405"/>
      <c r="P47" s="406"/>
      <c r="Q47" s="405"/>
      <c r="R47" s="405"/>
      <c r="S47" s="406"/>
      <c r="T47" s="405"/>
      <c r="U47" s="405"/>
      <c r="V47" s="406"/>
      <c r="W47" s="405"/>
      <c r="X47" s="405"/>
      <c r="Y47" s="406"/>
      <c r="Z47" s="405"/>
      <c r="AA47" s="405"/>
      <c r="AB47" s="406"/>
      <c r="AC47" s="405"/>
      <c r="AD47" s="405"/>
      <c r="AE47" s="406"/>
      <c r="AF47" s="405"/>
      <c r="AG47" s="405"/>
      <c r="AH47" s="406"/>
      <c r="AI47" s="405"/>
      <c r="AJ47" s="405"/>
      <c r="AK47" s="406"/>
      <c r="AL47" s="405"/>
      <c r="AM47" s="405"/>
      <c r="AN47" s="406"/>
      <c r="AO47" s="403"/>
      <c r="AP47" s="403"/>
      <c r="AQ47" s="414">
        <f>IF(ISNA(HLOOKUP("o",$AY47:$CH$58,59-ROW(),0)),0,HLOOKUP("o",$AY47:$CH$58,59-ROW(),0))</f>
        <v>0</v>
      </c>
      <c r="AR47" s="414">
        <f t="shared" si="55"/>
        <v>0</v>
      </c>
      <c r="AS47" s="408">
        <f t="shared" si="56"/>
        <v>9</v>
      </c>
      <c r="AT47" s="409" t="str">
        <f t="shared" si="57"/>
        <v/>
      </c>
      <c r="AW47" s="410">
        <f t="shared" si="58"/>
        <v>0</v>
      </c>
      <c r="AX47" s="409">
        <f t="shared" si="59"/>
        <v>-1</v>
      </c>
      <c r="AY47" s="85">
        <f t="shared" si="60"/>
        <v>0</v>
      </c>
      <c r="AZ47" s="85">
        <f t="shared" si="61"/>
        <v>0</v>
      </c>
      <c r="BA47" s="85">
        <f t="shared" si="62"/>
        <v>0</v>
      </c>
      <c r="BB47" s="85">
        <f t="shared" si="63"/>
        <v>0</v>
      </c>
      <c r="BC47" s="85">
        <f t="shared" si="64"/>
        <v>0</v>
      </c>
      <c r="BD47" s="85">
        <f t="shared" si="65"/>
        <v>0</v>
      </c>
      <c r="BE47" s="85">
        <f t="shared" si="66"/>
        <v>0</v>
      </c>
      <c r="BF47" s="85">
        <f t="shared" si="67"/>
        <v>0</v>
      </c>
      <c r="BG47" s="85">
        <f t="shared" si="68"/>
        <v>0</v>
      </c>
      <c r="BH47" s="85">
        <f t="shared" si="69"/>
        <v>0</v>
      </c>
      <c r="BI47" s="85">
        <f t="shared" si="70"/>
        <v>0</v>
      </c>
      <c r="BJ47" s="85">
        <f t="shared" si="71"/>
        <v>0</v>
      </c>
      <c r="BK47" s="85">
        <f t="shared" si="72"/>
        <v>0</v>
      </c>
      <c r="BL47" s="85">
        <f t="shared" si="73"/>
        <v>0</v>
      </c>
      <c r="BM47" s="85">
        <f t="shared" si="74"/>
        <v>0</v>
      </c>
      <c r="BN47" s="85">
        <f t="shared" si="75"/>
        <v>0</v>
      </c>
      <c r="BO47" s="85">
        <f t="shared" si="76"/>
        <v>0</v>
      </c>
      <c r="BP47" s="85">
        <f t="shared" si="77"/>
        <v>0</v>
      </c>
      <c r="BQ47" s="85">
        <f t="shared" si="78"/>
        <v>0</v>
      </c>
      <c r="BR47" s="85">
        <f t="shared" si="79"/>
        <v>0</v>
      </c>
      <c r="BS47" s="85">
        <f t="shared" si="80"/>
        <v>0</v>
      </c>
      <c r="BT47" s="85">
        <f t="shared" si="81"/>
        <v>0</v>
      </c>
      <c r="BU47" s="85">
        <f t="shared" si="82"/>
        <v>0</v>
      </c>
      <c r="BV47" s="85">
        <f t="shared" si="83"/>
        <v>0</v>
      </c>
      <c r="BW47" s="85">
        <f t="shared" si="84"/>
        <v>0</v>
      </c>
      <c r="BX47" s="85">
        <f t="shared" si="85"/>
        <v>0</v>
      </c>
      <c r="BY47" s="85">
        <f t="shared" si="86"/>
        <v>0</v>
      </c>
      <c r="BZ47" s="85">
        <f t="shared" si="87"/>
        <v>0</v>
      </c>
      <c r="CA47" s="85">
        <f t="shared" si="88"/>
        <v>0</v>
      </c>
      <c r="CB47" s="85">
        <f t="shared" si="89"/>
        <v>0</v>
      </c>
      <c r="CC47" s="85">
        <f t="shared" si="90"/>
        <v>0</v>
      </c>
      <c r="CD47" s="85">
        <f t="shared" si="91"/>
        <v>0</v>
      </c>
      <c r="CE47" s="85">
        <f t="shared" si="92"/>
        <v>0</v>
      </c>
      <c r="CF47" s="85">
        <f t="shared" si="93"/>
        <v>0</v>
      </c>
      <c r="CG47" s="85">
        <f t="shared" si="94"/>
        <v>0</v>
      </c>
      <c r="CH47" s="85">
        <f t="shared" si="95"/>
        <v>0</v>
      </c>
      <c r="CL47" s="85">
        <f t="shared" si="96"/>
        <v>0</v>
      </c>
      <c r="CM47" s="85">
        <f t="shared" si="97"/>
        <v>0</v>
      </c>
      <c r="CN47" s="85">
        <f t="shared" si="98"/>
        <v>0</v>
      </c>
      <c r="CO47" s="85">
        <f t="shared" si="99"/>
        <v>0</v>
      </c>
      <c r="CP47" s="85">
        <f t="shared" si="100"/>
        <v>0</v>
      </c>
      <c r="CQ47" s="85">
        <f t="shared" si="101"/>
        <v>0</v>
      </c>
      <c r="CR47" s="85">
        <f t="shared" si="102"/>
        <v>0</v>
      </c>
      <c r="CS47" s="85">
        <f t="shared" si="103"/>
        <v>0</v>
      </c>
      <c r="CT47" s="85">
        <f t="shared" si="104"/>
        <v>0</v>
      </c>
      <c r="CU47" s="85">
        <f t="shared" si="105"/>
        <v>0</v>
      </c>
      <c r="CV47" s="85">
        <f t="shared" si="106"/>
        <v>0</v>
      </c>
      <c r="CW47" s="85">
        <f t="shared" si="107"/>
        <v>0</v>
      </c>
      <c r="CY47" s="85">
        <f t="shared" si="108"/>
        <v>1</v>
      </c>
      <c r="CZ47" s="85">
        <f t="shared" ref="CZ47:DB78" si="111">IF(OR(CY47=1,AND(CL47=CL$24,OR(CM$23&lt;&gt;0,CL$23=1))),1,0)</f>
        <v>1</v>
      </c>
      <c r="DA47" s="85">
        <f t="shared" si="111"/>
        <v>1</v>
      </c>
      <c r="DB47" s="85">
        <f t="shared" si="111"/>
        <v>1</v>
      </c>
      <c r="DC47" s="85">
        <f t="shared" si="110"/>
        <v>1</v>
      </c>
      <c r="DD47" s="85">
        <f t="shared" si="110"/>
        <v>1</v>
      </c>
      <c r="DE47" s="85">
        <f t="shared" si="110"/>
        <v>1</v>
      </c>
      <c r="DF47" s="85">
        <f t="shared" si="110"/>
        <v>1</v>
      </c>
      <c r="DG47" s="85">
        <f t="shared" si="110"/>
        <v>1</v>
      </c>
      <c r="DH47" s="85">
        <f t="shared" si="110"/>
        <v>1</v>
      </c>
      <c r="DI47" s="85">
        <f t="shared" si="110"/>
        <v>1</v>
      </c>
      <c r="DJ47" s="85">
        <f t="shared" si="110"/>
        <v>1</v>
      </c>
      <c r="DK47" s="85">
        <f t="shared" si="110"/>
        <v>1</v>
      </c>
    </row>
    <row r="48" spans="1:115" hidden="1" x14ac:dyDescent="0.2">
      <c r="A48" s="401"/>
      <c r="B48" s="402"/>
      <c r="C48" s="402"/>
      <c r="D48" s="403"/>
      <c r="E48" s="404"/>
      <c r="F48" s="405"/>
      <c r="G48" s="406"/>
      <c r="H48" s="405"/>
      <c r="I48" s="405"/>
      <c r="J48" s="406"/>
      <c r="K48" s="405"/>
      <c r="L48" s="405"/>
      <c r="M48" s="406"/>
      <c r="N48" s="405"/>
      <c r="O48" s="405"/>
      <c r="P48" s="406"/>
      <c r="Q48" s="405"/>
      <c r="R48" s="405"/>
      <c r="S48" s="406"/>
      <c r="T48" s="405"/>
      <c r="U48" s="405"/>
      <c r="V48" s="406"/>
      <c r="W48" s="405"/>
      <c r="X48" s="405"/>
      <c r="Y48" s="406"/>
      <c r="Z48" s="405"/>
      <c r="AA48" s="405"/>
      <c r="AB48" s="406"/>
      <c r="AC48" s="405"/>
      <c r="AD48" s="405"/>
      <c r="AE48" s="406"/>
      <c r="AF48" s="405"/>
      <c r="AG48" s="405"/>
      <c r="AH48" s="406"/>
      <c r="AI48" s="405"/>
      <c r="AJ48" s="405"/>
      <c r="AK48" s="406"/>
      <c r="AL48" s="405"/>
      <c r="AM48" s="405"/>
      <c r="AN48" s="406"/>
      <c r="AO48" s="403"/>
      <c r="AP48" s="403"/>
      <c r="AQ48" s="414">
        <f>IF(ISNA(HLOOKUP("o",$AY48:$CH$58,59-ROW(),0)),0,HLOOKUP("o",$AY48:$CH$58,59-ROW(),0))</f>
        <v>0</v>
      </c>
      <c r="AR48" s="414">
        <f t="shared" si="55"/>
        <v>0</v>
      </c>
      <c r="AS48" s="408">
        <f t="shared" si="56"/>
        <v>9</v>
      </c>
      <c r="AT48" s="409" t="str">
        <f t="shared" si="57"/>
        <v/>
      </c>
      <c r="AW48" s="410">
        <f t="shared" si="58"/>
        <v>0</v>
      </c>
      <c r="AX48" s="409">
        <f t="shared" si="59"/>
        <v>-1</v>
      </c>
      <c r="AY48" s="85">
        <f t="shared" si="60"/>
        <v>0</v>
      </c>
      <c r="AZ48" s="85">
        <f t="shared" si="61"/>
        <v>0</v>
      </c>
      <c r="BA48" s="85">
        <f t="shared" si="62"/>
        <v>0</v>
      </c>
      <c r="BB48" s="85">
        <f t="shared" si="63"/>
        <v>0</v>
      </c>
      <c r="BC48" s="85">
        <f t="shared" si="64"/>
        <v>0</v>
      </c>
      <c r="BD48" s="85">
        <f t="shared" si="65"/>
        <v>0</v>
      </c>
      <c r="BE48" s="85">
        <f t="shared" si="66"/>
        <v>0</v>
      </c>
      <c r="BF48" s="85">
        <f t="shared" si="67"/>
        <v>0</v>
      </c>
      <c r="BG48" s="85">
        <f t="shared" si="68"/>
        <v>0</v>
      </c>
      <c r="BH48" s="85">
        <f t="shared" si="69"/>
        <v>0</v>
      </c>
      <c r="BI48" s="85">
        <f t="shared" si="70"/>
        <v>0</v>
      </c>
      <c r="BJ48" s="85">
        <f t="shared" si="71"/>
        <v>0</v>
      </c>
      <c r="BK48" s="85">
        <f t="shared" si="72"/>
        <v>0</v>
      </c>
      <c r="BL48" s="85">
        <f t="shared" si="73"/>
        <v>0</v>
      </c>
      <c r="BM48" s="85">
        <f t="shared" si="74"/>
        <v>0</v>
      </c>
      <c r="BN48" s="85">
        <f t="shared" si="75"/>
        <v>0</v>
      </c>
      <c r="BO48" s="85">
        <f t="shared" si="76"/>
        <v>0</v>
      </c>
      <c r="BP48" s="85">
        <f t="shared" si="77"/>
        <v>0</v>
      </c>
      <c r="BQ48" s="85">
        <f t="shared" si="78"/>
        <v>0</v>
      </c>
      <c r="BR48" s="85">
        <f t="shared" si="79"/>
        <v>0</v>
      </c>
      <c r="BS48" s="85">
        <f t="shared" si="80"/>
        <v>0</v>
      </c>
      <c r="BT48" s="85">
        <f t="shared" si="81"/>
        <v>0</v>
      </c>
      <c r="BU48" s="85">
        <f t="shared" si="82"/>
        <v>0</v>
      </c>
      <c r="BV48" s="85">
        <f t="shared" si="83"/>
        <v>0</v>
      </c>
      <c r="BW48" s="85">
        <f t="shared" si="84"/>
        <v>0</v>
      </c>
      <c r="BX48" s="85">
        <f t="shared" si="85"/>
        <v>0</v>
      </c>
      <c r="BY48" s="85">
        <f t="shared" si="86"/>
        <v>0</v>
      </c>
      <c r="BZ48" s="85">
        <f t="shared" si="87"/>
        <v>0</v>
      </c>
      <c r="CA48" s="85">
        <f t="shared" si="88"/>
        <v>0</v>
      </c>
      <c r="CB48" s="85">
        <f t="shared" si="89"/>
        <v>0</v>
      </c>
      <c r="CC48" s="85">
        <f t="shared" si="90"/>
        <v>0</v>
      </c>
      <c r="CD48" s="85">
        <f t="shared" si="91"/>
        <v>0</v>
      </c>
      <c r="CE48" s="85">
        <f t="shared" si="92"/>
        <v>0</v>
      </c>
      <c r="CF48" s="85">
        <f t="shared" si="93"/>
        <v>0</v>
      </c>
      <c r="CG48" s="85">
        <f t="shared" si="94"/>
        <v>0</v>
      </c>
      <c r="CH48" s="85">
        <f t="shared" si="95"/>
        <v>0</v>
      </c>
      <c r="CL48" s="85">
        <f t="shared" si="96"/>
        <v>0</v>
      </c>
      <c r="CM48" s="85">
        <f t="shared" si="97"/>
        <v>0</v>
      </c>
      <c r="CN48" s="85">
        <f t="shared" si="98"/>
        <v>0</v>
      </c>
      <c r="CO48" s="85">
        <f t="shared" si="99"/>
        <v>0</v>
      </c>
      <c r="CP48" s="85">
        <f t="shared" si="100"/>
        <v>0</v>
      </c>
      <c r="CQ48" s="85">
        <f t="shared" si="101"/>
        <v>0</v>
      </c>
      <c r="CR48" s="85">
        <f t="shared" si="102"/>
        <v>0</v>
      </c>
      <c r="CS48" s="85">
        <f t="shared" si="103"/>
        <v>0</v>
      </c>
      <c r="CT48" s="85">
        <f t="shared" si="104"/>
        <v>0</v>
      </c>
      <c r="CU48" s="85">
        <f t="shared" si="105"/>
        <v>0</v>
      </c>
      <c r="CV48" s="85">
        <f t="shared" si="106"/>
        <v>0</v>
      </c>
      <c r="CW48" s="85">
        <f t="shared" si="107"/>
        <v>0</v>
      </c>
      <c r="CY48" s="85">
        <f t="shared" si="108"/>
        <v>1</v>
      </c>
      <c r="CZ48" s="85">
        <f t="shared" si="111"/>
        <v>1</v>
      </c>
      <c r="DA48" s="85">
        <f t="shared" si="111"/>
        <v>1</v>
      </c>
      <c r="DB48" s="85">
        <f t="shared" si="111"/>
        <v>1</v>
      </c>
      <c r="DC48" s="85">
        <f t="shared" si="110"/>
        <v>1</v>
      </c>
      <c r="DD48" s="85">
        <f t="shared" si="110"/>
        <v>1</v>
      </c>
      <c r="DE48" s="85">
        <f t="shared" si="110"/>
        <v>1</v>
      </c>
      <c r="DF48" s="85">
        <f t="shared" si="110"/>
        <v>1</v>
      </c>
      <c r="DG48" s="85">
        <f t="shared" si="110"/>
        <v>1</v>
      </c>
      <c r="DH48" s="85">
        <f t="shared" si="110"/>
        <v>1</v>
      </c>
      <c r="DI48" s="85">
        <f t="shared" si="110"/>
        <v>1</v>
      </c>
      <c r="DJ48" s="85">
        <f t="shared" si="110"/>
        <v>1</v>
      </c>
      <c r="DK48" s="85">
        <f t="shared" si="110"/>
        <v>1</v>
      </c>
    </row>
    <row r="49" spans="1:115" hidden="1" x14ac:dyDescent="0.2">
      <c r="A49" s="401"/>
      <c r="B49" s="402"/>
      <c r="C49" s="402"/>
      <c r="D49" s="403"/>
      <c r="E49" s="404"/>
      <c r="F49" s="405"/>
      <c r="G49" s="406"/>
      <c r="H49" s="405"/>
      <c r="I49" s="405"/>
      <c r="J49" s="406"/>
      <c r="K49" s="405"/>
      <c r="L49" s="405"/>
      <c r="M49" s="406"/>
      <c r="N49" s="405"/>
      <c r="O49" s="405"/>
      <c r="P49" s="406"/>
      <c r="Q49" s="405"/>
      <c r="R49" s="405"/>
      <c r="S49" s="406"/>
      <c r="T49" s="405"/>
      <c r="U49" s="405"/>
      <c r="V49" s="406"/>
      <c r="W49" s="405"/>
      <c r="X49" s="405"/>
      <c r="Y49" s="406"/>
      <c r="Z49" s="405"/>
      <c r="AA49" s="405"/>
      <c r="AB49" s="406"/>
      <c r="AC49" s="405"/>
      <c r="AD49" s="405"/>
      <c r="AE49" s="406"/>
      <c r="AF49" s="405"/>
      <c r="AG49" s="405"/>
      <c r="AH49" s="406"/>
      <c r="AI49" s="405"/>
      <c r="AJ49" s="405"/>
      <c r="AK49" s="406"/>
      <c r="AL49" s="405"/>
      <c r="AM49" s="405"/>
      <c r="AN49" s="406"/>
      <c r="AO49" s="403"/>
      <c r="AP49" s="403"/>
      <c r="AQ49" s="414">
        <f>IF(ISNA(HLOOKUP("o",$AY49:$CH$58,59-ROW(),0)),0,HLOOKUP("o",$AY49:$CH$58,59-ROW(),0))</f>
        <v>0</v>
      </c>
      <c r="AR49" s="414">
        <f t="shared" si="55"/>
        <v>0</v>
      </c>
      <c r="AS49" s="408">
        <f t="shared" si="56"/>
        <v>9</v>
      </c>
      <c r="AT49" s="409" t="str">
        <f t="shared" si="57"/>
        <v/>
      </c>
      <c r="AW49" s="410">
        <f t="shared" si="58"/>
        <v>0</v>
      </c>
      <c r="AX49" s="409">
        <f t="shared" si="59"/>
        <v>-1</v>
      </c>
      <c r="AY49" s="85">
        <f t="shared" si="60"/>
        <v>0</v>
      </c>
      <c r="AZ49" s="85">
        <f t="shared" si="61"/>
        <v>0</v>
      </c>
      <c r="BA49" s="85">
        <f t="shared" si="62"/>
        <v>0</v>
      </c>
      <c r="BB49" s="85">
        <f t="shared" si="63"/>
        <v>0</v>
      </c>
      <c r="BC49" s="85">
        <f t="shared" si="64"/>
        <v>0</v>
      </c>
      <c r="BD49" s="85">
        <f t="shared" si="65"/>
        <v>0</v>
      </c>
      <c r="BE49" s="85">
        <f t="shared" si="66"/>
        <v>0</v>
      </c>
      <c r="BF49" s="85">
        <f t="shared" si="67"/>
        <v>0</v>
      </c>
      <c r="BG49" s="85">
        <f t="shared" si="68"/>
        <v>0</v>
      </c>
      <c r="BH49" s="85">
        <f t="shared" si="69"/>
        <v>0</v>
      </c>
      <c r="BI49" s="85">
        <f t="shared" si="70"/>
        <v>0</v>
      </c>
      <c r="BJ49" s="85">
        <f t="shared" si="71"/>
        <v>0</v>
      </c>
      <c r="BK49" s="85">
        <f t="shared" si="72"/>
        <v>0</v>
      </c>
      <c r="BL49" s="85">
        <f t="shared" si="73"/>
        <v>0</v>
      </c>
      <c r="BM49" s="85">
        <f t="shared" si="74"/>
        <v>0</v>
      </c>
      <c r="BN49" s="85">
        <f t="shared" si="75"/>
        <v>0</v>
      </c>
      <c r="BO49" s="85">
        <f t="shared" si="76"/>
        <v>0</v>
      </c>
      <c r="BP49" s="85">
        <f t="shared" si="77"/>
        <v>0</v>
      </c>
      <c r="BQ49" s="85">
        <f t="shared" si="78"/>
        <v>0</v>
      </c>
      <c r="BR49" s="85">
        <f t="shared" si="79"/>
        <v>0</v>
      </c>
      <c r="BS49" s="85">
        <f t="shared" si="80"/>
        <v>0</v>
      </c>
      <c r="BT49" s="85">
        <f t="shared" si="81"/>
        <v>0</v>
      </c>
      <c r="BU49" s="85">
        <f t="shared" si="82"/>
        <v>0</v>
      </c>
      <c r="BV49" s="85">
        <f t="shared" si="83"/>
        <v>0</v>
      </c>
      <c r="BW49" s="85">
        <f t="shared" si="84"/>
        <v>0</v>
      </c>
      <c r="BX49" s="85">
        <f t="shared" si="85"/>
        <v>0</v>
      </c>
      <c r="BY49" s="85">
        <f t="shared" si="86"/>
        <v>0</v>
      </c>
      <c r="BZ49" s="85">
        <f t="shared" si="87"/>
        <v>0</v>
      </c>
      <c r="CA49" s="85">
        <f t="shared" si="88"/>
        <v>0</v>
      </c>
      <c r="CB49" s="85">
        <f t="shared" si="89"/>
        <v>0</v>
      </c>
      <c r="CC49" s="85">
        <f t="shared" si="90"/>
        <v>0</v>
      </c>
      <c r="CD49" s="85">
        <f t="shared" si="91"/>
        <v>0</v>
      </c>
      <c r="CE49" s="85">
        <f t="shared" si="92"/>
        <v>0</v>
      </c>
      <c r="CF49" s="85">
        <f t="shared" si="93"/>
        <v>0</v>
      </c>
      <c r="CG49" s="85">
        <f t="shared" si="94"/>
        <v>0</v>
      </c>
      <c r="CH49" s="85">
        <f t="shared" si="95"/>
        <v>0</v>
      </c>
      <c r="CL49" s="85">
        <f t="shared" si="96"/>
        <v>0</v>
      </c>
      <c r="CM49" s="85">
        <f t="shared" si="97"/>
        <v>0</v>
      </c>
      <c r="CN49" s="85">
        <f t="shared" si="98"/>
        <v>0</v>
      </c>
      <c r="CO49" s="85">
        <f t="shared" si="99"/>
        <v>0</v>
      </c>
      <c r="CP49" s="85">
        <f t="shared" si="100"/>
        <v>0</v>
      </c>
      <c r="CQ49" s="85">
        <f t="shared" si="101"/>
        <v>0</v>
      </c>
      <c r="CR49" s="85">
        <f t="shared" si="102"/>
        <v>0</v>
      </c>
      <c r="CS49" s="85">
        <f t="shared" si="103"/>
        <v>0</v>
      </c>
      <c r="CT49" s="85">
        <f t="shared" si="104"/>
        <v>0</v>
      </c>
      <c r="CU49" s="85">
        <f t="shared" si="105"/>
        <v>0</v>
      </c>
      <c r="CV49" s="85">
        <f t="shared" si="106"/>
        <v>0</v>
      </c>
      <c r="CW49" s="85">
        <f t="shared" si="107"/>
        <v>0</v>
      </c>
      <c r="CY49" s="85">
        <f t="shared" si="108"/>
        <v>1</v>
      </c>
      <c r="CZ49" s="85">
        <f t="shared" si="111"/>
        <v>1</v>
      </c>
      <c r="DA49" s="85">
        <f t="shared" si="111"/>
        <v>1</v>
      </c>
      <c r="DB49" s="85">
        <f t="shared" si="111"/>
        <v>1</v>
      </c>
      <c r="DC49" s="85">
        <f t="shared" si="110"/>
        <v>1</v>
      </c>
      <c r="DD49" s="85">
        <f t="shared" si="110"/>
        <v>1</v>
      </c>
      <c r="DE49" s="85">
        <f t="shared" si="110"/>
        <v>1</v>
      </c>
      <c r="DF49" s="85">
        <f t="shared" si="110"/>
        <v>1</v>
      </c>
      <c r="DG49" s="85">
        <f t="shared" si="110"/>
        <v>1</v>
      </c>
      <c r="DH49" s="85">
        <f t="shared" si="110"/>
        <v>1</v>
      </c>
      <c r="DI49" s="85">
        <f t="shared" si="110"/>
        <v>1</v>
      </c>
      <c r="DJ49" s="85">
        <f t="shared" si="110"/>
        <v>1</v>
      </c>
      <c r="DK49" s="85">
        <f t="shared" si="110"/>
        <v>1</v>
      </c>
    </row>
    <row r="50" spans="1:115" hidden="1" x14ac:dyDescent="0.2">
      <c r="A50" s="401"/>
      <c r="B50" s="402"/>
      <c r="C50" s="402"/>
      <c r="D50" s="403"/>
      <c r="E50" s="404"/>
      <c r="F50" s="405"/>
      <c r="G50" s="406"/>
      <c r="H50" s="405"/>
      <c r="I50" s="405"/>
      <c r="J50" s="406"/>
      <c r="K50" s="405"/>
      <c r="L50" s="405"/>
      <c r="M50" s="406"/>
      <c r="N50" s="405"/>
      <c r="O50" s="405"/>
      <c r="P50" s="406"/>
      <c r="Q50" s="405"/>
      <c r="R50" s="405"/>
      <c r="S50" s="406"/>
      <c r="T50" s="405"/>
      <c r="U50" s="405"/>
      <c r="V50" s="406"/>
      <c r="W50" s="405"/>
      <c r="X50" s="405"/>
      <c r="Y50" s="406"/>
      <c r="Z50" s="405"/>
      <c r="AA50" s="405"/>
      <c r="AB50" s="406"/>
      <c r="AC50" s="405"/>
      <c r="AD50" s="405"/>
      <c r="AE50" s="406"/>
      <c r="AF50" s="405"/>
      <c r="AG50" s="405"/>
      <c r="AH50" s="406"/>
      <c r="AI50" s="405"/>
      <c r="AJ50" s="405"/>
      <c r="AK50" s="406"/>
      <c r="AL50" s="405"/>
      <c r="AM50" s="405"/>
      <c r="AN50" s="406"/>
      <c r="AO50" s="403"/>
      <c r="AP50" s="403"/>
      <c r="AQ50" s="414">
        <f>IF(ISNA(HLOOKUP("o",$AY50:$CH$58,59-ROW(),0)),0,HLOOKUP("o",$AY50:$CH$58,59-ROW(),0))</f>
        <v>0</v>
      </c>
      <c r="AR50" s="414">
        <f t="shared" si="55"/>
        <v>0</v>
      </c>
      <c r="AS50" s="408">
        <f t="shared" si="56"/>
        <v>9</v>
      </c>
      <c r="AT50" s="409" t="str">
        <f t="shared" si="57"/>
        <v/>
      </c>
      <c r="AW50" s="410">
        <f t="shared" si="58"/>
        <v>0</v>
      </c>
      <c r="AX50" s="409">
        <f t="shared" si="59"/>
        <v>-1</v>
      </c>
      <c r="AY50" s="85">
        <f t="shared" si="60"/>
        <v>0</v>
      </c>
      <c r="AZ50" s="85">
        <f t="shared" si="61"/>
        <v>0</v>
      </c>
      <c r="BA50" s="85">
        <f t="shared" si="62"/>
        <v>0</v>
      </c>
      <c r="BB50" s="85">
        <f t="shared" si="63"/>
        <v>0</v>
      </c>
      <c r="BC50" s="85">
        <f t="shared" si="64"/>
        <v>0</v>
      </c>
      <c r="BD50" s="85">
        <f t="shared" si="65"/>
        <v>0</v>
      </c>
      <c r="BE50" s="85">
        <f t="shared" si="66"/>
        <v>0</v>
      </c>
      <c r="BF50" s="85">
        <f t="shared" si="67"/>
        <v>0</v>
      </c>
      <c r="BG50" s="85">
        <f t="shared" si="68"/>
        <v>0</v>
      </c>
      <c r="BH50" s="85">
        <f t="shared" si="69"/>
        <v>0</v>
      </c>
      <c r="BI50" s="85">
        <f t="shared" si="70"/>
        <v>0</v>
      </c>
      <c r="BJ50" s="85">
        <f t="shared" si="71"/>
        <v>0</v>
      </c>
      <c r="BK50" s="85">
        <f t="shared" si="72"/>
        <v>0</v>
      </c>
      <c r="BL50" s="85">
        <f t="shared" si="73"/>
        <v>0</v>
      </c>
      <c r="BM50" s="85">
        <f t="shared" si="74"/>
        <v>0</v>
      </c>
      <c r="BN50" s="85">
        <f t="shared" si="75"/>
        <v>0</v>
      </c>
      <c r="BO50" s="85">
        <f t="shared" si="76"/>
        <v>0</v>
      </c>
      <c r="BP50" s="85">
        <f t="shared" si="77"/>
        <v>0</v>
      </c>
      <c r="BQ50" s="85">
        <f t="shared" si="78"/>
        <v>0</v>
      </c>
      <c r="BR50" s="85">
        <f t="shared" si="79"/>
        <v>0</v>
      </c>
      <c r="BS50" s="85">
        <f t="shared" si="80"/>
        <v>0</v>
      </c>
      <c r="BT50" s="85">
        <f t="shared" si="81"/>
        <v>0</v>
      </c>
      <c r="BU50" s="85">
        <f t="shared" si="82"/>
        <v>0</v>
      </c>
      <c r="BV50" s="85">
        <f t="shared" si="83"/>
        <v>0</v>
      </c>
      <c r="BW50" s="85">
        <f t="shared" si="84"/>
        <v>0</v>
      </c>
      <c r="BX50" s="85">
        <f t="shared" si="85"/>
        <v>0</v>
      </c>
      <c r="BY50" s="85">
        <f t="shared" si="86"/>
        <v>0</v>
      </c>
      <c r="BZ50" s="85">
        <f t="shared" si="87"/>
        <v>0</v>
      </c>
      <c r="CA50" s="85">
        <f t="shared" si="88"/>
        <v>0</v>
      </c>
      <c r="CB50" s="85">
        <f t="shared" si="89"/>
        <v>0</v>
      </c>
      <c r="CC50" s="85">
        <f t="shared" si="90"/>
        <v>0</v>
      </c>
      <c r="CD50" s="85">
        <f t="shared" si="91"/>
        <v>0</v>
      </c>
      <c r="CE50" s="85">
        <f t="shared" si="92"/>
        <v>0</v>
      </c>
      <c r="CF50" s="85">
        <f t="shared" si="93"/>
        <v>0</v>
      </c>
      <c r="CG50" s="85">
        <f t="shared" si="94"/>
        <v>0</v>
      </c>
      <c r="CH50" s="85">
        <f t="shared" si="95"/>
        <v>0</v>
      </c>
      <c r="CL50" s="85">
        <f t="shared" si="96"/>
        <v>0</v>
      </c>
      <c r="CM50" s="85">
        <f t="shared" si="97"/>
        <v>0</v>
      </c>
      <c r="CN50" s="85">
        <f t="shared" si="98"/>
        <v>0</v>
      </c>
      <c r="CO50" s="85">
        <f t="shared" si="99"/>
        <v>0</v>
      </c>
      <c r="CP50" s="85">
        <f t="shared" si="100"/>
        <v>0</v>
      </c>
      <c r="CQ50" s="85">
        <f t="shared" si="101"/>
        <v>0</v>
      </c>
      <c r="CR50" s="85">
        <f t="shared" si="102"/>
        <v>0</v>
      </c>
      <c r="CS50" s="85">
        <f t="shared" si="103"/>
        <v>0</v>
      </c>
      <c r="CT50" s="85">
        <f t="shared" si="104"/>
        <v>0</v>
      </c>
      <c r="CU50" s="85">
        <f t="shared" si="105"/>
        <v>0</v>
      </c>
      <c r="CV50" s="85">
        <f t="shared" si="106"/>
        <v>0</v>
      </c>
      <c r="CW50" s="85">
        <f t="shared" si="107"/>
        <v>0</v>
      </c>
      <c r="CY50" s="85">
        <f t="shared" si="108"/>
        <v>1</v>
      </c>
      <c r="CZ50" s="85">
        <f t="shared" si="111"/>
        <v>1</v>
      </c>
      <c r="DA50" s="85">
        <f t="shared" si="111"/>
        <v>1</v>
      </c>
      <c r="DB50" s="85">
        <f t="shared" si="111"/>
        <v>1</v>
      </c>
      <c r="DC50" s="85">
        <f t="shared" si="110"/>
        <v>1</v>
      </c>
      <c r="DD50" s="85">
        <f t="shared" si="110"/>
        <v>1</v>
      </c>
      <c r="DE50" s="85">
        <f t="shared" si="110"/>
        <v>1</v>
      </c>
      <c r="DF50" s="85">
        <f t="shared" si="110"/>
        <v>1</v>
      </c>
      <c r="DG50" s="85">
        <f t="shared" si="110"/>
        <v>1</v>
      </c>
      <c r="DH50" s="85">
        <f t="shared" si="110"/>
        <v>1</v>
      </c>
      <c r="DI50" s="85">
        <f t="shared" si="110"/>
        <v>1</v>
      </c>
      <c r="DJ50" s="85">
        <f t="shared" si="110"/>
        <v>1</v>
      </c>
      <c r="DK50" s="85">
        <f t="shared" si="110"/>
        <v>1</v>
      </c>
    </row>
    <row r="51" spans="1:115" hidden="1" x14ac:dyDescent="0.2">
      <c r="A51" s="401"/>
      <c r="B51" s="402"/>
      <c r="C51" s="402"/>
      <c r="D51" s="403"/>
      <c r="E51" s="404"/>
      <c r="F51" s="405"/>
      <c r="G51" s="406"/>
      <c r="H51" s="405"/>
      <c r="I51" s="405"/>
      <c r="J51" s="406"/>
      <c r="K51" s="405"/>
      <c r="L51" s="405"/>
      <c r="M51" s="406"/>
      <c r="N51" s="405"/>
      <c r="O51" s="405"/>
      <c r="P51" s="406"/>
      <c r="Q51" s="405"/>
      <c r="R51" s="405"/>
      <c r="S51" s="406"/>
      <c r="T51" s="405"/>
      <c r="U51" s="405"/>
      <c r="V51" s="406"/>
      <c r="W51" s="405"/>
      <c r="X51" s="405"/>
      <c r="Y51" s="406"/>
      <c r="Z51" s="405"/>
      <c r="AA51" s="405"/>
      <c r="AB51" s="406"/>
      <c r="AC51" s="405"/>
      <c r="AD51" s="405"/>
      <c r="AE51" s="406"/>
      <c r="AF51" s="405"/>
      <c r="AG51" s="405"/>
      <c r="AH51" s="406"/>
      <c r="AI51" s="405"/>
      <c r="AJ51" s="405"/>
      <c r="AK51" s="406"/>
      <c r="AL51" s="405"/>
      <c r="AM51" s="405"/>
      <c r="AN51" s="406"/>
      <c r="AO51" s="403"/>
      <c r="AP51" s="403"/>
      <c r="AQ51" s="414">
        <f>IF(ISNA(HLOOKUP("o",$AY51:$CH$58,59-ROW(),0)),0,HLOOKUP("o",$AY51:$CH$58,59-ROW(),0))</f>
        <v>0</v>
      </c>
      <c r="AR51" s="414">
        <f t="shared" si="55"/>
        <v>0</v>
      </c>
      <c r="AS51" s="408">
        <f t="shared" si="56"/>
        <v>9</v>
      </c>
      <c r="AT51" s="409" t="str">
        <f t="shared" si="57"/>
        <v/>
      </c>
      <c r="AW51" s="410">
        <f t="shared" si="58"/>
        <v>0</v>
      </c>
      <c r="AX51" s="409">
        <f t="shared" si="59"/>
        <v>-1</v>
      </c>
      <c r="AY51" s="85">
        <f t="shared" si="60"/>
        <v>0</v>
      </c>
      <c r="AZ51" s="85">
        <f t="shared" si="61"/>
        <v>0</v>
      </c>
      <c r="BA51" s="85">
        <f t="shared" si="62"/>
        <v>0</v>
      </c>
      <c r="BB51" s="85">
        <f t="shared" si="63"/>
        <v>0</v>
      </c>
      <c r="BC51" s="85">
        <f t="shared" si="64"/>
        <v>0</v>
      </c>
      <c r="BD51" s="85">
        <f t="shared" si="65"/>
        <v>0</v>
      </c>
      <c r="BE51" s="85">
        <f t="shared" si="66"/>
        <v>0</v>
      </c>
      <c r="BF51" s="85">
        <f t="shared" si="67"/>
        <v>0</v>
      </c>
      <c r="BG51" s="85">
        <f t="shared" si="68"/>
        <v>0</v>
      </c>
      <c r="BH51" s="85">
        <f t="shared" si="69"/>
        <v>0</v>
      </c>
      <c r="BI51" s="85">
        <f t="shared" si="70"/>
        <v>0</v>
      </c>
      <c r="BJ51" s="85">
        <f t="shared" si="71"/>
        <v>0</v>
      </c>
      <c r="BK51" s="85">
        <f t="shared" si="72"/>
        <v>0</v>
      </c>
      <c r="BL51" s="85">
        <f t="shared" si="73"/>
        <v>0</v>
      </c>
      <c r="BM51" s="85">
        <f t="shared" si="74"/>
        <v>0</v>
      </c>
      <c r="BN51" s="85">
        <f t="shared" si="75"/>
        <v>0</v>
      </c>
      <c r="BO51" s="85">
        <f t="shared" si="76"/>
        <v>0</v>
      </c>
      <c r="BP51" s="85">
        <f t="shared" si="77"/>
        <v>0</v>
      </c>
      <c r="BQ51" s="85">
        <f t="shared" si="78"/>
        <v>0</v>
      </c>
      <c r="BR51" s="85">
        <f t="shared" si="79"/>
        <v>0</v>
      </c>
      <c r="BS51" s="85">
        <f t="shared" si="80"/>
        <v>0</v>
      </c>
      <c r="BT51" s="85">
        <f t="shared" si="81"/>
        <v>0</v>
      </c>
      <c r="BU51" s="85">
        <f t="shared" si="82"/>
        <v>0</v>
      </c>
      <c r="BV51" s="85">
        <f t="shared" si="83"/>
        <v>0</v>
      </c>
      <c r="BW51" s="85">
        <f t="shared" si="84"/>
        <v>0</v>
      </c>
      <c r="BX51" s="85">
        <f t="shared" si="85"/>
        <v>0</v>
      </c>
      <c r="BY51" s="85">
        <f t="shared" si="86"/>
        <v>0</v>
      </c>
      <c r="BZ51" s="85">
        <f t="shared" si="87"/>
        <v>0</v>
      </c>
      <c r="CA51" s="85">
        <f t="shared" si="88"/>
        <v>0</v>
      </c>
      <c r="CB51" s="85">
        <f t="shared" si="89"/>
        <v>0</v>
      </c>
      <c r="CC51" s="85">
        <f t="shared" si="90"/>
        <v>0</v>
      </c>
      <c r="CD51" s="85">
        <f t="shared" si="91"/>
        <v>0</v>
      </c>
      <c r="CE51" s="85">
        <f t="shared" si="92"/>
        <v>0</v>
      </c>
      <c r="CF51" s="85">
        <f t="shared" si="93"/>
        <v>0</v>
      </c>
      <c r="CG51" s="85">
        <f t="shared" si="94"/>
        <v>0</v>
      </c>
      <c r="CH51" s="85">
        <f t="shared" si="95"/>
        <v>0</v>
      </c>
      <c r="CL51" s="85">
        <f t="shared" si="96"/>
        <v>0</v>
      </c>
      <c r="CM51" s="85">
        <f t="shared" si="97"/>
        <v>0</v>
      </c>
      <c r="CN51" s="85">
        <f t="shared" si="98"/>
        <v>0</v>
      </c>
      <c r="CO51" s="85">
        <f t="shared" si="99"/>
        <v>0</v>
      </c>
      <c r="CP51" s="85">
        <f t="shared" si="100"/>
        <v>0</v>
      </c>
      <c r="CQ51" s="85">
        <f t="shared" si="101"/>
        <v>0</v>
      </c>
      <c r="CR51" s="85">
        <f t="shared" si="102"/>
        <v>0</v>
      </c>
      <c r="CS51" s="85">
        <f t="shared" si="103"/>
        <v>0</v>
      </c>
      <c r="CT51" s="85">
        <f t="shared" si="104"/>
        <v>0</v>
      </c>
      <c r="CU51" s="85">
        <f t="shared" si="105"/>
        <v>0</v>
      </c>
      <c r="CV51" s="85">
        <f t="shared" si="106"/>
        <v>0</v>
      </c>
      <c r="CW51" s="85">
        <f t="shared" si="107"/>
        <v>0</v>
      </c>
      <c r="CY51" s="85">
        <f t="shared" si="108"/>
        <v>1</v>
      </c>
      <c r="CZ51" s="85">
        <f t="shared" si="111"/>
        <v>1</v>
      </c>
      <c r="DA51" s="85">
        <f t="shared" si="111"/>
        <v>1</v>
      </c>
      <c r="DB51" s="85">
        <f t="shared" si="111"/>
        <v>1</v>
      </c>
      <c r="DC51" s="85">
        <f t="shared" si="110"/>
        <v>1</v>
      </c>
      <c r="DD51" s="85">
        <f t="shared" si="110"/>
        <v>1</v>
      </c>
      <c r="DE51" s="85">
        <f t="shared" si="110"/>
        <v>1</v>
      </c>
      <c r="DF51" s="85">
        <f t="shared" si="110"/>
        <v>1</v>
      </c>
      <c r="DG51" s="85">
        <f t="shared" si="110"/>
        <v>1</v>
      </c>
      <c r="DH51" s="85">
        <f t="shared" si="110"/>
        <v>1</v>
      </c>
      <c r="DI51" s="85">
        <f t="shared" si="110"/>
        <v>1</v>
      </c>
      <c r="DJ51" s="85">
        <f t="shared" si="110"/>
        <v>1</v>
      </c>
      <c r="DK51" s="85">
        <f t="shared" si="110"/>
        <v>1</v>
      </c>
    </row>
    <row r="52" spans="1:115" hidden="1" x14ac:dyDescent="0.2">
      <c r="A52" s="401"/>
      <c r="B52" s="402"/>
      <c r="C52" s="402"/>
      <c r="D52" s="403"/>
      <c r="E52" s="404"/>
      <c r="F52" s="405"/>
      <c r="G52" s="406"/>
      <c r="H52" s="405"/>
      <c r="I52" s="405"/>
      <c r="J52" s="406"/>
      <c r="K52" s="405"/>
      <c r="L52" s="405"/>
      <c r="M52" s="406"/>
      <c r="N52" s="405"/>
      <c r="O52" s="405"/>
      <c r="P52" s="406"/>
      <c r="Q52" s="405"/>
      <c r="R52" s="405"/>
      <c r="S52" s="406"/>
      <c r="T52" s="405"/>
      <c r="U52" s="405"/>
      <c r="V52" s="406"/>
      <c r="W52" s="405"/>
      <c r="X52" s="405"/>
      <c r="Y52" s="406"/>
      <c r="Z52" s="405"/>
      <c r="AA52" s="405"/>
      <c r="AB52" s="406"/>
      <c r="AC52" s="405"/>
      <c r="AD52" s="405"/>
      <c r="AE52" s="406"/>
      <c r="AF52" s="405"/>
      <c r="AG52" s="405"/>
      <c r="AH52" s="406"/>
      <c r="AI52" s="405"/>
      <c r="AJ52" s="405"/>
      <c r="AK52" s="406"/>
      <c r="AL52" s="405"/>
      <c r="AM52" s="405"/>
      <c r="AN52" s="406"/>
      <c r="AO52" s="403"/>
      <c r="AP52" s="403"/>
      <c r="AQ52" s="414">
        <f>IF(ISNA(HLOOKUP("o",$AY52:$CH$58,59-ROW(),0)),0,HLOOKUP("o",$AY52:$CH$58,59-ROW(),0))</f>
        <v>0</v>
      </c>
      <c r="AR52" s="414">
        <f t="shared" si="55"/>
        <v>0</v>
      </c>
      <c r="AS52" s="408">
        <f t="shared" si="56"/>
        <v>9</v>
      </c>
      <c r="AT52" s="409" t="str">
        <f t="shared" si="57"/>
        <v/>
      </c>
      <c r="AW52" s="410">
        <f t="shared" si="58"/>
        <v>0</v>
      </c>
      <c r="AX52" s="409">
        <f t="shared" si="59"/>
        <v>-1</v>
      </c>
      <c r="AY52" s="85">
        <f t="shared" si="60"/>
        <v>0</v>
      </c>
      <c r="AZ52" s="85">
        <f t="shared" si="61"/>
        <v>0</v>
      </c>
      <c r="BA52" s="85">
        <f t="shared" si="62"/>
        <v>0</v>
      </c>
      <c r="BB52" s="85">
        <f t="shared" si="63"/>
        <v>0</v>
      </c>
      <c r="BC52" s="85">
        <f t="shared" si="64"/>
        <v>0</v>
      </c>
      <c r="BD52" s="85">
        <f t="shared" si="65"/>
        <v>0</v>
      </c>
      <c r="BE52" s="85">
        <f t="shared" si="66"/>
        <v>0</v>
      </c>
      <c r="BF52" s="85">
        <f t="shared" si="67"/>
        <v>0</v>
      </c>
      <c r="BG52" s="85">
        <f t="shared" si="68"/>
        <v>0</v>
      </c>
      <c r="BH52" s="85">
        <f t="shared" si="69"/>
        <v>0</v>
      </c>
      <c r="BI52" s="85">
        <f t="shared" si="70"/>
        <v>0</v>
      </c>
      <c r="BJ52" s="85">
        <f t="shared" si="71"/>
        <v>0</v>
      </c>
      <c r="BK52" s="85">
        <f t="shared" si="72"/>
        <v>0</v>
      </c>
      <c r="BL52" s="85">
        <f t="shared" si="73"/>
        <v>0</v>
      </c>
      <c r="BM52" s="85">
        <f t="shared" si="74"/>
        <v>0</v>
      </c>
      <c r="BN52" s="85">
        <f t="shared" si="75"/>
        <v>0</v>
      </c>
      <c r="BO52" s="85">
        <f t="shared" si="76"/>
        <v>0</v>
      </c>
      <c r="BP52" s="85">
        <f t="shared" si="77"/>
        <v>0</v>
      </c>
      <c r="BQ52" s="85">
        <f t="shared" si="78"/>
        <v>0</v>
      </c>
      <c r="BR52" s="85">
        <f t="shared" si="79"/>
        <v>0</v>
      </c>
      <c r="BS52" s="85">
        <f t="shared" si="80"/>
        <v>0</v>
      </c>
      <c r="BT52" s="85">
        <f t="shared" si="81"/>
        <v>0</v>
      </c>
      <c r="BU52" s="85">
        <f t="shared" si="82"/>
        <v>0</v>
      </c>
      <c r="BV52" s="85">
        <f t="shared" si="83"/>
        <v>0</v>
      </c>
      <c r="BW52" s="85">
        <f t="shared" si="84"/>
        <v>0</v>
      </c>
      <c r="BX52" s="85">
        <f t="shared" si="85"/>
        <v>0</v>
      </c>
      <c r="BY52" s="85">
        <f t="shared" si="86"/>
        <v>0</v>
      </c>
      <c r="BZ52" s="85">
        <f t="shared" si="87"/>
        <v>0</v>
      </c>
      <c r="CA52" s="85">
        <f t="shared" si="88"/>
        <v>0</v>
      </c>
      <c r="CB52" s="85">
        <f t="shared" si="89"/>
        <v>0</v>
      </c>
      <c r="CC52" s="85">
        <f t="shared" si="90"/>
        <v>0</v>
      </c>
      <c r="CD52" s="85">
        <f t="shared" si="91"/>
        <v>0</v>
      </c>
      <c r="CE52" s="85">
        <f t="shared" si="92"/>
        <v>0</v>
      </c>
      <c r="CF52" s="85">
        <f t="shared" si="93"/>
        <v>0</v>
      </c>
      <c r="CG52" s="85">
        <f t="shared" si="94"/>
        <v>0</v>
      </c>
      <c r="CH52" s="85">
        <f t="shared" si="95"/>
        <v>0</v>
      </c>
      <c r="CL52" s="85">
        <f t="shared" si="96"/>
        <v>0</v>
      </c>
      <c r="CM52" s="85">
        <f t="shared" si="97"/>
        <v>0</v>
      </c>
      <c r="CN52" s="85">
        <f t="shared" si="98"/>
        <v>0</v>
      </c>
      <c r="CO52" s="85">
        <f t="shared" si="99"/>
        <v>0</v>
      </c>
      <c r="CP52" s="85">
        <f t="shared" si="100"/>
        <v>0</v>
      </c>
      <c r="CQ52" s="85">
        <f t="shared" si="101"/>
        <v>0</v>
      </c>
      <c r="CR52" s="85">
        <f t="shared" si="102"/>
        <v>0</v>
      </c>
      <c r="CS52" s="85">
        <f t="shared" si="103"/>
        <v>0</v>
      </c>
      <c r="CT52" s="85">
        <f t="shared" si="104"/>
        <v>0</v>
      </c>
      <c r="CU52" s="85">
        <f t="shared" si="105"/>
        <v>0</v>
      </c>
      <c r="CV52" s="85">
        <f t="shared" si="106"/>
        <v>0</v>
      </c>
      <c r="CW52" s="85">
        <f t="shared" si="107"/>
        <v>0</v>
      </c>
      <c r="CY52" s="85">
        <f t="shared" si="108"/>
        <v>1</v>
      </c>
      <c r="CZ52" s="85">
        <f t="shared" si="111"/>
        <v>1</v>
      </c>
      <c r="DA52" s="85">
        <f t="shared" si="111"/>
        <v>1</v>
      </c>
      <c r="DB52" s="85">
        <f t="shared" si="111"/>
        <v>1</v>
      </c>
      <c r="DC52" s="85">
        <f t="shared" si="110"/>
        <v>1</v>
      </c>
      <c r="DD52" s="85">
        <f t="shared" si="110"/>
        <v>1</v>
      </c>
      <c r="DE52" s="85">
        <f t="shared" si="110"/>
        <v>1</v>
      </c>
      <c r="DF52" s="85">
        <f t="shared" si="110"/>
        <v>1</v>
      </c>
      <c r="DG52" s="85">
        <f t="shared" si="110"/>
        <v>1</v>
      </c>
      <c r="DH52" s="85">
        <f t="shared" si="110"/>
        <v>1</v>
      </c>
      <c r="DI52" s="85">
        <f t="shared" si="110"/>
        <v>1</v>
      </c>
      <c r="DJ52" s="85">
        <f t="shared" si="110"/>
        <v>1</v>
      </c>
      <c r="DK52" s="85">
        <f t="shared" si="110"/>
        <v>1</v>
      </c>
    </row>
    <row r="53" spans="1:115" hidden="1" x14ac:dyDescent="0.2">
      <c r="A53" s="401"/>
      <c r="B53" s="402"/>
      <c r="C53" s="402"/>
      <c r="D53" s="403"/>
      <c r="E53" s="404"/>
      <c r="F53" s="405"/>
      <c r="G53" s="406"/>
      <c r="H53" s="405"/>
      <c r="I53" s="405"/>
      <c r="J53" s="406"/>
      <c r="K53" s="405"/>
      <c r="L53" s="405"/>
      <c r="M53" s="406"/>
      <c r="N53" s="405"/>
      <c r="O53" s="405"/>
      <c r="P53" s="406"/>
      <c r="Q53" s="405"/>
      <c r="R53" s="405"/>
      <c r="S53" s="406"/>
      <c r="T53" s="405"/>
      <c r="U53" s="405"/>
      <c r="V53" s="406"/>
      <c r="W53" s="405"/>
      <c r="X53" s="405"/>
      <c r="Y53" s="406"/>
      <c r="Z53" s="405"/>
      <c r="AA53" s="405"/>
      <c r="AB53" s="406"/>
      <c r="AC53" s="405"/>
      <c r="AD53" s="405"/>
      <c r="AE53" s="406"/>
      <c r="AF53" s="405"/>
      <c r="AG53" s="405"/>
      <c r="AH53" s="406"/>
      <c r="AI53" s="405"/>
      <c r="AJ53" s="405"/>
      <c r="AK53" s="406"/>
      <c r="AL53" s="405"/>
      <c r="AM53" s="405"/>
      <c r="AN53" s="406"/>
      <c r="AO53" s="403"/>
      <c r="AP53" s="403"/>
      <c r="AQ53" s="414">
        <f>IF(ISNA(HLOOKUP("o",$AY53:$CH$58,59-ROW(),0)),0,HLOOKUP("o",$AY53:$CH$58,59-ROW(),0))</f>
        <v>0</v>
      </c>
      <c r="AR53" s="414">
        <f t="shared" si="55"/>
        <v>0</v>
      </c>
      <c r="AS53" s="408">
        <f t="shared" si="56"/>
        <v>9</v>
      </c>
      <c r="AT53" s="409" t="str">
        <f t="shared" si="57"/>
        <v/>
      </c>
      <c r="AW53" s="410">
        <f t="shared" si="58"/>
        <v>0</v>
      </c>
      <c r="AX53" s="409">
        <f t="shared" si="59"/>
        <v>-1</v>
      </c>
      <c r="AY53" s="85">
        <f t="shared" si="60"/>
        <v>0</v>
      </c>
      <c r="AZ53" s="85">
        <f t="shared" si="61"/>
        <v>0</v>
      </c>
      <c r="BA53" s="85">
        <f t="shared" si="62"/>
        <v>0</v>
      </c>
      <c r="BB53" s="85">
        <f t="shared" si="63"/>
        <v>0</v>
      </c>
      <c r="BC53" s="85">
        <f t="shared" si="64"/>
        <v>0</v>
      </c>
      <c r="BD53" s="85">
        <f t="shared" si="65"/>
        <v>0</v>
      </c>
      <c r="BE53" s="85">
        <f t="shared" si="66"/>
        <v>0</v>
      </c>
      <c r="BF53" s="85">
        <f t="shared" si="67"/>
        <v>0</v>
      </c>
      <c r="BG53" s="85">
        <f t="shared" si="68"/>
        <v>0</v>
      </c>
      <c r="BH53" s="85">
        <f t="shared" si="69"/>
        <v>0</v>
      </c>
      <c r="BI53" s="85">
        <f t="shared" si="70"/>
        <v>0</v>
      </c>
      <c r="BJ53" s="85">
        <f t="shared" si="71"/>
        <v>0</v>
      </c>
      <c r="BK53" s="85">
        <f t="shared" si="72"/>
        <v>0</v>
      </c>
      <c r="BL53" s="85">
        <f t="shared" si="73"/>
        <v>0</v>
      </c>
      <c r="BM53" s="85">
        <f t="shared" si="74"/>
        <v>0</v>
      </c>
      <c r="BN53" s="85">
        <f t="shared" si="75"/>
        <v>0</v>
      </c>
      <c r="BO53" s="85">
        <f t="shared" si="76"/>
        <v>0</v>
      </c>
      <c r="BP53" s="85">
        <f t="shared" si="77"/>
        <v>0</v>
      </c>
      <c r="BQ53" s="85">
        <f t="shared" si="78"/>
        <v>0</v>
      </c>
      <c r="BR53" s="85">
        <f t="shared" si="79"/>
        <v>0</v>
      </c>
      <c r="BS53" s="85">
        <f t="shared" si="80"/>
        <v>0</v>
      </c>
      <c r="BT53" s="85">
        <f t="shared" si="81"/>
        <v>0</v>
      </c>
      <c r="BU53" s="85">
        <f t="shared" si="82"/>
        <v>0</v>
      </c>
      <c r="BV53" s="85">
        <f t="shared" si="83"/>
        <v>0</v>
      </c>
      <c r="BW53" s="85">
        <f t="shared" si="84"/>
        <v>0</v>
      </c>
      <c r="BX53" s="85">
        <f t="shared" si="85"/>
        <v>0</v>
      </c>
      <c r="BY53" s="85">
        <f t="shared" si="86"/>
        <v>0</v>
      </c>
      <c r="BZ53" s="85">
        <f t="shared" si="87"/>
        <v>0</v>
      </c>
      <c r="CA53" s="85">
        <f t="shared" si="88"/>
        <v>0</v>
      </c>
      <c r="CB53" s="85">
        <f t="shared" si="89"/>
        <v>0</v>
      </c>
      <c r="CC53" s="85">
        <f t="shared" si="90"/>
        <v>0</v>
      </c>
      <c r="CD53" s="85">
        <f t="shared" si="91"/>
        <v>0</v>
      </c>
      <c r="CE53" s="85">
        <f t="shared" si="92"/>
        <v>0</v>
      </c>
      <c r="CF53" s="85">
        <f t="shared" si="93"/>
        <v>0</v>
      </c>
      <c r="CG53" s="85">
        <f t="shared" si="94"/>
        <v>0</v>
      </c>
      <c r="CH53" s="85">
        <f t="shared" si="95"/>
        <v>0</v>
      </c>
      <c r="CL53" s="85">
        <f t="shared" si="96"/>
        <v>0</v>
      </c>
      <c r="CM53" s="85">
        <f t="shared" si="97"/>
        <v>0</v>
      </c>
      <c r="CN53" s="85">
        <f t="shared" si="98"/>
        <v>0</v>
      </c>
      <c r="CO53" s="85">
        <f t="shared" si="99"/>
        <v>0</v>
      </c>
      <c r="CP53" s="85">
        <f t="shared" si="100"/>
        <v>0</v>
      </c>
      <c r="CQ53" s="85">
        <f t="shared" si="101"/>
        <v>0</v>
      </c>
      <c r="CR53" s="85">
        <f t="shared" si="102"/>
        <v>0</v>
      </c>
      <c r="CS53" s="85">
        <f t="shared" si="103"/>
        <v>0</v>
      </c>
      <c r="CT53" s="85">
        <f t="shared" si="104"/>
        <v>0</v>
      </c>
      <c r="CU53" s="85">
        <f t="shared" si="105"/>
        <v>0</v>
      </c>
      <c r="CV53" s="85">
        <f t="shared" si="106"/>
        <v>0</v>
      </c>
      <c r="CW53" s="85">
        <f t="shared" si="107"/>
        <v>0</v>
      </c>
      <c r="CY53" s="85">
        <f t="shared" si="108"/>
        <v>1</v>
      </c>
      <c r="CZ53" s="85">
        <f t="shared" si="111"/>
        <v>1</v>
      </c>
      <c r="DA53" s="85">
        <f t="shared" si="111"/>
        <v>1</v>
      </c>
      <c r="DB53" s="85">
        <f t="shared" si="111"/>
        <v>1</v>
      </c>
      <c r="DC53" s="85">
        <f t="shared" si="110"/>
        <v>1</v>
      </c>
      <c r="DD53" s="85">
        <f t="shared" si="110"/>
        <v>1</v>
      </c>
      <c r="DE53" s="85">
        <f t="shared" si="110"/>
        <v>1</v>
      </c>
      <c r="DF53" s="85">
        <f t="shared" si="110"/>
        <v>1</v>
      </c>
      <c r="DG53" s="85">
        <f t="shared" si="110"/>
        <v>1</v>
      </c>
      <c r="DH53" s="85">
        <f t="shared" si="110"/>
        <v>1</v>
      </c>
      <c r="DI53" s="85">
        <f t="shared" si="110"/>
        <v>1</v>
      </c>
      <c r="DJ53" s="85">
        <f t="shared" si="110"/>
        <v>1</v>
      </c>
      <c r="DK53" s="85">
        <f t="shared" si="110"/>
        <v>1</v>
      </c>
    </row>
    <row r="54" spans="1:115" hidden="1" x14ac:dyDescent="0.2">
      <c r="A54" s="401"/>
      <c r="B54" s="402"/>
      <c r="C54" s="402"/>
      <c r="D54" s="403"/>
      <c r="E54" s="404"/>
      <c r="F54" s="405"/>
      <c r="G54" s="406"/>
      <c r="H54" s="405"/>
      <c r="I54" s="405"/>
      <c r="J54" s="406"/>
      <c r="K54" s="405"/>
      <c r="L54" s="405"/>
      <c r="M54" s="406"/>
      <c r="N54" s="405"/>
      <c r="O54" s="405"/>
      <c r="P54" s="406"/>
      <c r="Q54" s="405"/>
      <c r="R54" s="405"/>
      <c r="S54" s="406"/>
      <c r="T54" s="405"/>
      <c r="U54" s="405"/>
      <c r="V54" s="406"/>
      <c r="W54" s="405"/>
      <c r="X54" s="405"/>
      <c r="Y54" s="406"/>
      <c r="Z54" s="405"/>
      <c r="AA54" s="405"/>
      <c r="AB54" s="406"/>
      <c r="AC54" s="405"/>
      <c r="AD54" s="405"/>
      <c r="AE54" s="406"/>
      <c r="AF54" s="405"/>
      <c r="AG54" s="405"/>
      <c r="AH54" s="406"/>
      <c r="AI54" s="405"/>
      <c r="AJ54" s="405"/>
      <c r="AK54" s="406"/>
      <c r="AL54" s="405"/>
      <c r="AM54" s="405"/>
      <c r="AN54" s="406"/>
      <c r="AO54" s="403"/>
      <c r="AP54" s="403"/>
      <c r="AQ54" s="414">
        <f>IF(ISNA(HLOOKUP("o",$AY54:$CH$58,59-ROW(),0)),0,HLOOKUP("o",$AY54:$CH$58,59-ROW(),0))</f>
        <v>0</v>
      </c>
      <c r="AR54" s="414">
        <f t="shared" si="55"/>
        <v>0</v>
      </c>
      <c r="AS54" s="408">
        <f t="shared" si="56"/>
        <v>9</v>
      </c>
      <c r="AT54" s="409" t="str">
        <f t="shared" si="57"/>
        <v/>
      </c>
      <c r="AW54" s="410">
        <f t="shared" si="58"/>
        <v>0</v>
      </c>
      <c r="AX54" s="409">
        <f t="shared" si="59"/>
        <v>-1</v>
      </c>
      <c r="AY54" s="85">
        <f t="shared" si="60"/>
        <v>0</v>
      </c>
      <c r="AZ54" s="85">
        <f t="shared" si="61"/>
        <v>0</v>
      </c>
      <c r="BA54" s="85">
        <f t="shared" si="62"/>
        <v>0</v>
      </c>
      <c r="BB54" s="85">
        <f t="shared" si="63"/>
        <v>0</v>
      </c>
      <c r="BC54" s="85">
        <f t="shared" si="64"/>
        <v>0</v>
      </c>
      <c r="BD54" s="85">
        <f t="shared" si="65"/>
        <v>0</v>
      </c>
      <c r="BE54" s="85">
        <f t="shared" si="66"/>
        <v>0</v>
      </c>
      <c r="BF54" s="85">
        <f t="shared" si="67"/>
        <v>0</v>
      </c>
      <c r="BG54" s="85">
        <f t="shared" si="68"/>
        <v>0</v>
      </c>
      <c r="BH54" s="85">
        <f t="shared" si="69"/>
        <v>0</v>
      </c>
      <c r="BI54" s="85">
        <f t="shared" si="70"/>
        <v>0</v>
      </c>
      <c r="BJ54" s="85">
        <f t="shared" si="71"/>
        <v>0</v>
      </c>
      <c r="BK54" s="85">
        <f t="shared" si="72"/>
        <v>0</v>
      </c>
      <c r="BL54" s="85">
        <f t="shared" si="73"/>
        <v>0</v>
      </c>
      <c r="BM54" s="85">
        <f t="shared" si="74"/>
        <v>0</v>
      </c>
      <c r="BN54" s="85">
        <f t="shared" si="75"/>
        <v>0</v>
      </c>
      <c r="BO54" s="85">
        <f t="shared" si="76"/>
        <v>0</v>
      </c>
      <c r="BP54" s="85">
        <f t="shared" si="77"/>
        <v>0</v>
      </c>
      <c r="BQ54" s="85">
        <f t="shared" si="78"/>
        <v>0</v>
      </c>
      <c r="BR54" s="85">
        <f t="shared" si="79"/>
        <v>0</v>
      </c>
      <c r="BS54" s="85">
        <f t="shared" si="80"/>
        <v>0</v>
      </c>
      <c r="BT54" s="85">
        <f t="shared" si="81"/>
        <v>0</v>
      </c>
      <c r="BU54" s="85">
        <f t="shared" si="82"/>
        <v>0</v>
      </c>
      <c r="BV54" s="85">
        <f t="shared" si="83"/>
        <v>0</v>
      </c>
      <c r="BW54" s="85">
        <f t="shared" si="84"/>
        <v>0</v>
      </c>
      <c r="BX54" s="85">
        <f t="shared" si="85"/>
        <v>0</v>
      </c>
      <c r="BY54" s="85">
        <f t="shared" si="86"/>
        <v>0</v>
      </c>
      <c r="BZ54" s="85">
        <f t="shared" si="87"/>
        <v>0</v>
      </c>
      <c r="CA54" s="85">
        <f t="shared" si="88"/>
        <v>0</v>
      </c>
      <c r="CB54" s="85">
        <f t="shared" si="89"/>
        <v>0</v>
      </c>
      <c r="CC54" s="85">
        <f t="shared" si="90"/>
        <v>0</v>
      </c>
      <c r="CD54" s="85">
        <f t="shared" si="91"/>
        <v>0</v>
      </c>
      <c r="CE54" s="85">
        <f t="shared" si="92"/>
        <v>0</v>
      </c>
      <c r="CF54" s="85">
        <f t="shared" si="93"/>
        <v>0</v>
      </c>
      <c r="CG54" s="85">
        <f t="shared" si="94"/>
        <v>0</v>
      </c>
      <c r="CH54" s="85">
        <f t="shared" si="95"/>
        <v>0</v>
      </c>
      <c r="CL54" s="85">
        <f t="shared" si="96"/>
        <v>0</v>
      </c>
      <c r="CM54" s="85">
        <f t="shared" si="97"/>
        <v>0</v>
      </c>
      <c r="CN54" s="85">
        <f t="shared" si="98"/>
        <v>0</v>
      </c>
      <c r="CO54" s="85">
        <f t="shared" si="99"/>
        <v>0</v>
      </c>
      <c r="CP54" s="85">
        <f t="shared" si="100"/>
        <v>0</v>
      </c>
      <c r="CQ54" s="85">
        <f t="shared" si="101"/>
        <v>0</v>
      </c>
      <c r="CR54" s="85">
        <f t="shared" si="102"/>
        <v>0</v>
      </c>
      <c r="CS54" s="85">
        <f t="shared" si="103"/>
        <v>0</v>
      </c>
      <c r="CT54" s="85">
        <f t="shared" si="104"/>
        <v>0</v>
      </c>
      <c r="CU54" s="85">
        <f t="shared" si="105"/>
        <v>0</v>
      </c>
      <c r="CV54" s="85">
        <f t="shared" si="106"/>
        <v>0</v>
      </c>
      <c r="CW54" s="85">
        <f t="shared" si="107"/>
        <v>0</v>
      </c>
      <c r="CY54" s="85">
        <f t="shared" si="108"/>
        <v>1</v>
      </c>
      <c r="CZ54" s="85">
        <f t="shared" si="111"/>
        <v>1</v>
      </c>
      <c r="DA54" s="85">
        <f t="shared" si="111"/>
        <v>1</v>
      </c>
      <c r="DB54" s="85">
        <f t="shared" si="111"/>
        <v>1</v>
      </c>
      <c r="DC54" s="85">
        <f t="shared" si="110"/>
        <v>1</v>
      </c>
      <c r="DD54" s="85">
        <f t="shared" si="110"/>
        <v>1</v>
      </c>
      <c r="DE54" s="85">
        <f t="shared" si="110"/>
        <v>1</v>
      </c>
      <c r="DF54" s="85">
        <f t="shared" si="110"/>
        <v>1</v>
      </c>
      <c r="DG54" s="85">
        <f t="shared" si="110"/>
        <v>1</v>
      </c>
      <c r="DH54" s="85">
        <f t="shared" si="110"/>
        <v>1</v>
      </c>
      <c r="DI54" s="85">
        <f t="shared" si="110"/>
        <v>1</v>
      </c>
      <c r="DJ54" s="85">
        <f t="shared" si="110"/>
        <v>1</v>
      </c>
      <c r="DK54" s="85">
        <f t="shared" si="110"/>
        <v>1</v>
      </c>
    </row>
    <row r="55" spans="1:115" hidden="1" x14ac:dyDescent="0.2">
      <c r="A55" s="401"/>
      <c r="B55" s="402"/>
      <c r="C55" s="402"/>
      <c r="D55" s="403"/>
      <c r="E55" s="404"/>
      <c r="F55" s="405"/>
      <c r="G55" s="406"/>
      <c r="H55" s="405"/>
      <c r="I55" s="405"/>
      <c r="J55" s="406"/>
      <c r="K55" s="405"/>
      <c r="L55" s="405"/>
      <c r="M55" s="406"/>
      <c r="N55" s="405"/>
      <c r="O55" s="405"/>
      <c r="P55" s="406"/>
      <c r="Q55" s="405"/>
      <c r="R55" s="405"/>
      <c r="S55" s="406"/>
      <c r="T55" s="405"/>
      <c r="U55" s="405"/>
      <c r="V55" s="406"/>
      <c r="W55" s="405"/>
      <c r="X55" s="405"/>
      <c r="Y55" s="406"/>
      <c r="Z55" s="405"/>
      <c r="AA55" s="405"/>
      <c r="AB55" s="406"/>
      <c r="AC55" s="405"/>
      <c r="AD55" s="405"/>
      <c r="AE55" s="406"/>
      <c r="AF55" s="405"/>
      <c r="AG55" s="405"/>
      <c r="AH55" s="406"/>
      <c r="AI55" s="405"/>
      <c r="AJ55" s="405"/>
      <c r="AK55" s="406"/>
      <c r="AL55" s="405"/>
      <c r="AM55" s="405"/>
      <c r="AN55" s="406"/>
      <c r="AO55" s="403"/>
      <c r="AP55" s="403"/>
      <c r="AQ55" s="414">
        <f>IF(ISNA(HLOOKUP("o",$AY55:$CH$58,59-ROW(),0)),0,HLOOKUP("o",$AY55:$CH$58,59-ROW(),0))</f>
        <v>0</v>
      </c>
      <c r="AR55" s="414">
        <f t="shared" si="55"/>
        <v>0</v>
      </c>
      <c r="AS55" s="408">
        <f t="shared" si="56"/>
        <v>9</v>
      </c>
      <c r="AT55" s="409" t="str">
        <f t="shared" si="57"/>
        <v/>
      </c>
      <c r="AW55" s="410">
        <f t="shared" si="58"/>
        <v>0</v>
      </c>
      <c r="AX55" s="409">
        <f t="shared" si="59"/>
        <v>-1</v>
      </c>
      <c r="AY55" s="85">
        <f t="shared" si="60"/>
        <v>0</v>
      </c>
      <c r="AZ55" s="85">
        <f t="shared" si="61"/>
        <v>0</v>
      </c>
      <c r="BA55" s="85">
        <f t="shared" si="62"/>
        <v>0</v>
      </c>
      <c r="BB55" s="85">
        <f t="shared" si="63"/>
        <v>0</v>
      </c>
      <c r="BC55" s="85">
        <f t="shared" si="64"/>
        <v>0</v>
      </c>
      <c r="BD55" s="85">
        <f t="shared" si="65"/>
        <v>0</v>
      </c>
      <c r="BE55" s="85">
        <f t="shared" si="66"/>
        <v>0</v>
      </c>
      <c r="BF55" s="85">
        <f t="shared" si="67"/>
        <v>0</v>
      </c>
      <c r="BG55" s="85">
        <f t="shared" si="68"/>
        <v>0</v>
      </c>
      <c r="BH55" s="85">
        <f t="shared" si="69"/>
        <v>0</v>
      </c>
      <c r="BI55" s="85">
        <f t="shared" si="70"/>
        <v>0</v>
      </c>
      <c r="BJ55" s="85">
        <f t="shared" si="71"/>
        <v>0</v>
      </c>
      <c r="BK55" s="85">
        <f t="shared" si="72"/>
        <v>0</v>
      </c>
      <c r="BL55" s="85">
        <f t="shared" si="73"/>
        <v>0</v>
      </c>
      <c r="BM55" s="85">
        <f t="shared" si="74"/>
        <v>0</v>
      </c>
      <c r="BN55" s="85">
        <f t="shared" si="75"/>
        <v>0</v>
      </c>
      <c r="BO55" s="85">
        <f t="shared" si="76"/>
        <v>0</v>
      </c>
      <c r="BP55" s="85">
        <f t="shared" si="77"/>
        <v>0</v>
      </c>
      <c r="BQ55" s="85">
        <f t="shared" si="78"/>
        <v>0</v>
      </c>
      <c r="BR55" s="85">
        <f t="shared" si="79"/>
        <v>0</v>
      </c>
      <c r="BS55" s="85">
        <f t="shared" si="80"/>
        <v>0</v>
      </c>
      <c r="BT55" s="85">
        <f t="shared" si="81"/>
        <v>0</v>
      </c>
      <c r="BU55" s="85">
        <f t="shared" si="82"/>
        <v>0</v>
      </c>
      <c r="BV55" s="85">
        <f t="shared" si="83"/>
        <v>0</v>
      </c>
      <c r="BW55" s="85">
        <f t="shared" si="84"/>
        <v>0</v>
      </c>
      <c r="BX55" s="85">
        <f t="shared" si="85"/>
        <v>0</v>
      </c>
      <c r="BY55" s="85">
        <f t="shared" si="86"/>
        <v>0</v>
      </c>
      <c r="BZ55" s="85">
        <f t="shared" si="87"/>
        <v>0</v>
      </c>
      <c r="CA55" s="85">
        <f t="shared" si="88"/>
        <v>0</v>
      </c>
      <c r="CB55" s="85">
        <f t="shared" si="89"/>
        <v>0</v>
      </c>
      <c r="CC55" s="85">
        <f t="shared" si="90"/>
        <v>0</v>
      </c>
      <c r="CD55" s="85">
        <f t="shared" si="91"/>
        <v>0</v>
      </c>
      <c r="CE55" s="85">
        <f t="shared" si="92"/>
        <v>0</v>
      </c>
      <c r="CF55" s="85">
        <f t="shared" si="93"/>
        <v>0</v>
      </c>
      <c r="CG55" s="85">
        <f t="shared" si="94"/>
        <v>0</v>
      </c>
      <c r="CH55" s="85">
        <f t="shared" si="95"/>
        <v>0</v>
      </c>
      <c r="CL55" s="85">
        <f t="shared" si="96"/>
        <v>0</v>
      </c>
      <c r="CM55" s="85">
        <f t="shared" si="97"/>
        <v>0</v>
      </c>
      <c r="CN55" s="85">
        <f t="shared" si="98"/>
        <v>0</v>
      </c>
      <c r="CO55" s="85">
        <f t="shared" si="99"/>
        <v>0</v>
      </c>
      <c r="CP55" s="85">
        <f t="shared" si="100"/>
        <v>0</v>
      </c>
      <c r="CQ55" s="85">
        <f t="shared" si="101"/>
        <v>0</v>
      </c>
      <c r="CR55" s="85">
        <f t="shared" si="102"/>
        <v>0</v>
      </c>
      <c r="CS55" s="85">
        <f t="shared" si="103"/>
        <v>0</v>
      </c>
      <c r="CT55" s="85">
        <f t="shared" si="104"/>
        <v>0</v>
      </c>
      <c r="CU55" s="85">
        <f t="shared" si="105"/>
        <v>0</v>
      </c>
      <c r="CV55" s="85">
        <f t="shared" si="106"/>
        <v>0</v>
      </c>
      <c r="CW55" s="85">
        <f t="shared" si="107"/>
        <v>0</v>
      </c>
      <c r="CY55" s="85">
        <f t="shared" si="108"/>
        <v>1</v>
      </c>
      <c r="CZ55" s="85">
        <f t="shared" si="111"/>
        <v>1</v>
      </c>
      <c r="DA55" s="85">
        <f t="shared" si="111"/>
        <v>1</v>
      </c>
      <c r="DB55" s="85">
        <f t="shared" si="111"/>
        <v>1</v>
      </c>
      <c r="DC55" s="85">
        <f t="shared" si="110"/>
        <v>1</v>
      </c>
      <c r="DD55" s="85">
        <f t="shared" si="110"/>
        <v>1</v>
      </c>
      <c r="DE55" s="85">
        <f t="shared" si="110"/>
        <v>1</v>
      </c>
      <c r="DF55" s="85">
        <f t="shared" si="110"/>
        <v>1</v>
      </c>
      <c r="DG55" s="85">
        <f t="shared" si="110"/>
        <v>1</v>
      </c>
      <c r="DH55" s="85">
        <f t="shared" si="110"/>
        <v>1</v>
      </c>
      <c r="DI55" s="85">
        <f t="shared" si="110"/>
        <v>1</v>
      </c>
      <c r="DJ55" s="85">
        <f t="shared" si="110"/>
        <v>1</v>
      </c>
      <c r="DK55" s="85">
        <f t="shared" si="110"/>
        <v>1</v>
      </c>
    </row>
    <row r="56" spans="1:115" hidden="1" x14ac:dyDescent="0.2">
      <c r="A56" s="401"/>
      <c r="B56" s="402"/>
      <c r="C56" s="402"/>
      <c r="D56" s="403"/>
      <c r="E56" s="404"/>
      <c r="F56" s="405"/>
      <c r="G56" s="406"/>
      <c r="H56" s="405"/>
      <c r="I56" s="405"/>
      <c r="J56" s="406"/>
      <c r="K56" s="405"/>
      <c r="L56" s="405"/>
      <c r="M56" s="406"/>
      <c r="N56" s="405"/>
      <c r="O56" s="405"/>
      <c r="P56" s="406"/>
      <c r="Q56" s="405"/>
      <c r="R56" s="405"/>
      <c r="S56" s="406"/>
      <c r="T56" s="405"/>
      <c r="U56" s="405"/>
      <c r="V56" s="406"/>
      <c r="W56" s="405"/>
      <c r="X56" s="405"/>
      <c r="Y56" s="406"/>
      <c r="Z56" s="405"/>
      <c r="AA56" s="405"/>
      <c r="AB56" s="406"/>
      <c r="AC56" s="405"/>
      <c r="AD56" s="405"/>
      <c r="AE56" s="406"/>
      <c r="AF56" s="405"/>
      <c r="AG56" s="405"/>
      <c r="AH56" s="406"/>
      <c r="AI56" s="405"/>
      <c r="AJ56" s="405"/>
      <c r="AK56" s="406"/>
      <c r="AL56" s="405"/>
      <c r="AM56" s="405"/>
      <c r="AN56" s="406"/>
      <c r="AO56" s="403"/>
      <c r="AP56" s="403"/>
      <c r="AQ56" s="414">
        <f>IF(ISNA(HLOOKUP("o",$AY56:$CH$58,59-ROW(),0)),0,HLOOKUP("o",$AY56:$CH$58,59-ROW(),0))</f>
        <v>0</v>
      </c>
      <c r="AR56" s="414">
        <f t="shared" si="55"/>
        <v>0</v>
      </c>
      <c r="AS56" s="408">
        <f t="shared" si="56"/>
        <v>9</v>
      </c>
      <c r="AT56" s="409" t="str">
        <f t="shared" si="57"/>
        <v/>
      </c>
      <c r="AW56" s="410">
        <f t="shared" si="58"/>
        <v>0</v>
      </c>
      <c r="AX56" s="409">
        <f t="shared" si="59"/>
        <v>-1</v>
      </c>
      <c r="AY56" s="85">
        <f t="shared" si="60"/>
        <v>0</v>
      </c>
      <c r="AZ56" s="85">
        <f t="shared" si="61"/>
        <v>0</v>
      </c>
      <c r="BA56" s="85">
        <f t="shared" si="62"/>
        <v>0</v>
      </c>
      <c r="BB56" s="85">
        <f t="shared" si="63"/>
        <v>0</v>
      </c>
      <c r="BC56" s="85">
        <f t="shared" si="64"/>
        <v>0</v>
      </c>
      <c r="BD56" s="85">
        <f t="shared" si="65"/>
        <v>0</v>
      </c>
      <c r="BE56" s="85">
        <f t="shared" si="66"/>
        <v>0</v>
      </c>
      <c r="BF56" s="85">
        <f t="shared" si="67"/>
        <v>0</v>
      </c>
      <c r="BG56" s="85">
        <f t="shared" si="68"/>
        <v>0</v>
      </c>
      <c r="BH56" s="85">
        <f t="shared" si="69"/>
        <v>0</v>
      </c>
      <c r="BI56" s="85">
        <f t="shared" si="70"/>
        <v>0</v>
      </c>
      <c r="BJ56" s="85">
        <f t="shared" si="71"/>
        <v>0</v>
      </c>
      <c r="BK56" s="85">
        <f t="shared" si="72"/>
        <v>0</v>
      </c>
      <c r="BL56" s="85">
        <f t="shared" si="73"/>
        <v>0</v>
      </c>
      <c r="BM56" s="85">
        <f t="shared" si="74"/>
        <v>0</v>
      </c>
      <c r="BN56" s="85">
        <f t="shared" si="75"/>
        <v>0</v>
      </c>
      <c r="BO56" s="85">
        <f t="shared" si="76"/>
        <v>0</v>
      </c>
      <c r="BP56" s="85">
        <f t="shared" si="77"/>
        <v>0</v>
      </c>
      <c r="BQ56" s="85">
        <f t="shared" si="78"/>
        <v>0</v>
      </c>
      <c r="BR56" s="85">
        <f t="shared" si="79"/>
        <v>0</v>
      </c>
      <c r="BS56" s="85">
        <f t="shared" si="80"/>
        <v>0</v>
      </c>
      <c r="BT56" s="85">
        <f t="shared" si="81"/>
        <v>0</v>
      </c>
      <c r="BU56" s="85">
        <f t="shared" si="82"/>
        <v>0</v>
      </c>
      <c r="BV56" s="85">
        <f t="shared" si="83"/>
        <v>0</v>
      </c>
      <c r="BW56" s="85">
        <f t="shared" si="84"/>
        <v>0</v>
      </c>
      <c r="BX56" s="85">
        <f t="shared" si="85"/>
        <v>0</v>
      </c>
      <c r="BY56" s="85">
        <f t="shared" si="86"/>
        <v>0</v>
      </c>
      <c r="BZ56" s="85">
        <f t="shared" si="87"/>
        <v>0</v>
      </c>
      <c r="CA56" s="85">
        <f t="shared" si="88"/>
        <v>0</v>
      </c>
      <c r="CB56" s="85">
        <f t="shared" si="89"/>
        <v>0</v>
      </c>
      <c r="CC56" s="85">
        <f t="shared" si="90"/>
        <v>0</v>
      </c>
      <c r="CD56" s="85">
        <f t="shared" si="91"/>
        <v>0</v>
      </c>
      <c r="CE56" s="85">
        <f t="shared" si="92"/>
        <v>0</v>
      </c>
      <c r="CF56" s="85">
        <f t="shared" si="93"/>
        <v>0</v>
      </c>
      <c r="CG56" s="85">
        <f t="shared" si="94"/>
        <v>0</v>
      </c>
      <c r="CH56" s="85">
        <f t="shared" si="95"/>
        <v>0</v>
      </c>
      <c r="CL56" s="85">
        <f t="shared" si="96"/>
        <v>0</v>
      </c>
      <c r="CM56" s="85">
        <f t="shared" si="97"/>
        <v>0</v>
      </c>
      <c r="CN56" s="85">
        <f t="shared" si="98"/>
        <v>0</v>
      </c>
      <c r="CO56" s="85">
        <f t="shared" si="99"/>
        <v>0</v>
      </c>
      <c r="CP56" s="85">
        <f t="shared" si="100"/>
        <v>0</v>
      </c>
      <c r="CQ56" s="85">
        <f t="shared" si="101"/>
        <v>0</v>
      </c>
      <c r="CR56" s="85">
        <f t="shared" si="102"/>
        <v>0</v>
      </c>
      <c r="CS56" s="85">
        <f t="shared" si="103"/>
        <v>0</v>
      </c>
      <c r="CT56" s="85">
        <f t="shared" si="104"/>
        <v>0</v>
      </c>
      <c r="CU56" s="85">
        <f t="shared" si="105"/>
        <v>0</v>
      </c>
      <c r="CV56" s="85">
        <f t="shared" si="106"/>
        <v>0</v>
      </c>
      <c r="CW56" s="85">
        <f t="shared" si="107"/>
        <v>0</v>
      </c>
      <c r="CY56" s="85">
        <f t="shared" si="108"/>
        <v>1</v>
      </c>
      <c r="CZ56" s="85">
        <f t="shared" si="111"/>
        <v>1</v>
      </c>
      <c r="DA56" s="85">
        <f t="shared" si="111"/>
        <v>1</v>
      </c>
      <c r="DB56" s="85">
        <f t="shared" si="111"/>
        <v>1</v>
      </c>
      <c r="DC56" s="85">
        <f t="shared" si="110"/>
        <v>1</v>
      </c>
      <c r="DD56" s="85">
        <f t="shared" si="110"/>
        <v>1</v>
      </c>
      <c r="DE56" s="85">
        <f t="shared" si="110"/>
        <v>1</v>
      </c>
      <c r="DF56" s="85">
        <f t="shared" si="110"/>
        <v>1</v>
      </c>
      <c r="DG56" s="85">
        <f t="shared" si="110"/>
        <v>1</v>
      </c>
      <c r="DH56" s="85">
        <f t="shared" si="110"/>
        <v>1</v>
      </c>
      <c r="DI56" s="85">
        <f t="shared" si="110"/>
        <v>1</v>
      </c>
      <c r="DJ56" s="85">
        <f t="shared" si="110"/>
        <v>1</v>
      </c>
      <c r="DK56" s="85">
        <f t="shared" si="110"/>
        <v>1</v>
      </c>
    </row>
    <row r="58" spans="1:115" x14ac:dyDescent="0.2">
      <c r="AY58" s="85">
        <f>AN$22</f>
        <v>0</v>
      </c>
      <c r="AZ58" s="85">
        <f>AM$22</f>
        <v>0</v>
      </c>
      <c r="BA58" s="85">
        <f>AL$22</f>
        <v>0</v>
      </c>
      <c r="BB58" s="85">
        <f>AK$22</f>
        <v>0</v>
      </c>
      <c r="BC58" s="85">
        <f>AJ$22</f>
        <v>0</v>
      </c>
      <c r="BD58" s="85">
        <f>AI$22</f>
        <v>0</v>
      </c>
      <c r="BE58" s="85">
        <f>AH$22</f>
        <v>0</v>
      </c>
      <c r="BF58" s="85">
        <f>AG$22</f>
        <v>0</v>
      </c>
      <c r="BG58" s="85">
        <f>AF$22</f>
        <v>0</v>
      </c>
      <c r="BH58" s="85">
        <f>AE$22</f>
        <v>150</v>
      </c>
      <c r="BI58" s="85">
        <f>AD$22</f>
        <v>150</v>
      </c>
      <c r="BJ58" s="85">
        <f>AC$22</f>
        <v>150</v>
      </c>
      <c r="BK58" s="85">
        <f>AB$22</f>
        <v>145</v>
      </c>
      <c r="BL58" s="85">
        <f>AA$22</f>
        <v>145</v>
      </c>
      <c r="BM58" s="85">
        <f>Z$22</f>
        <v>145</v>
      </c>
      <c r="BN58" s="85">
        <f>Y$22</f>
        <v>118</v>
      </c>
      <c r="BO58" s="85">
        <f>X$22</f>
        <v>118</v>
      </c>
      <c r="BP58" s="85">
        <f>W$22</f>
        <v>118</v>
      </c>
      <c r="BQ58" s="85">
        <f>V$22</f>
        <v>117</v>
      </c>
      <c r="BR58" s="85">
        <f>U$22</f>
        <v>117</v>
      </c>
      <c r="BS58" s="85">
        <f>T$22</f>
        <v>117</v>
      </c>
      <c r="BT58" s="85">
        <f>S$22</f>
        <v>116</v>
      </c>
      <c r="BU58" s="85">
        <f>R$22</f>
        <v>116</v>
      </c>
      <c r="BV58" s="85">
        <f>Q$22</f>
        <v>116</v>
      </c>
      <c r="BW58" s="85">
        <f>P$22</f>
        <v>115</v>
      </c>
      <c r="BX58" s="85">
        <f>O$22</f>
        <v>115</v>
      </c>
      <c r="BY58" s="85">
        <f>N$22</f>
        <v>115</v>
      </c>
      <c r="BZ58" s="85">
        <f>M$22</f>
        <v>120</v>
      </c>
      <c r="CA58" s="85">
        <f>L$22</f>
        <v>120</v>
      </c>
      <c r="CB58" s="85">
        <f>K$22</f>
        <v>120</v>
      </c>
      <c r="CC58" s="85">
        <f>J$22</f>
        <v>110</v>
      </c>
      <c r="CD58" s="85">
        <f>I$22</f>
        <v>110</v>
      </c>
      <c r="CE58" s="85">
        <f>H$22</f>
        <v>110</v>
      </c>
      <c r="CF58" s="85">
        <f>G$22</f>
        <v>100</v>
      </c>
      <c r="CG58" s="85">
        <f>F$22</f>
        <v>100</v>
      </c>
      <c r="CH58" s="85">
        <f>E$22</f>
        <v>100</v>
      </c>
    </row>
  </sheetData>
  <sheetProtection selectLockedCells="1" selectUnlockedCells="1"/>
  <sortState ref="A25:DK32">
    <sortCondition ref="AS25:AS32"/>
  </sortState>
  <mergeCells count="12">
    <mergeCell ref="AQ7:AT7"/>
    <mergeCell ref="A22:A23"/>
    <mergeCell ref="B22:B23"/>
    <mergeCell ref="C22:C23"/>
    <mergeCell ref="AQ22:AT22"/>
    <mergeCell ref="A1:A2"/>
    <mergeCell ref="B1:E2"/>
    <mergeCell ref="G1:N1"/>
    <mergeCell ref="A3:D3"/>
    <mergeCell ref="A7:A8"/>
    <mergeCell ref="B7:B8"/>
    <mergeCell ref="C7:C8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Q15:AS19 AQ33:AS71 AQ10:AS14 AQ25:AS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</vt:lpstr>
      <vt:lpstr>CLS_Kids</vt:lpstr>
      <vt:lpstr>BTL</vt:lpstr>
      <vt:lpstr>SPD_M</vt:lpstr>
      <vt:lpstr>SPD_W</vt:lpstr>
      <vt:lpstr>SPD_Kids</vt:lpstr>
      <vt:lpstr>SLD</vt:lpstr>
      <vt:lpstr>JMP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2014-07-19T11:05:39Z</cp:lastPrinted>
  <dcterms:created xsi:type="dcterms:W3CDTF">2014-07-19T10:55:42Z</dcterms:created>
  <dcterms:modified xsi:type="dcterms:W3CDTF">2014-07-20T12:31:53Z</dcterms:modified>
</cp:coreProperties>
</file>