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1103 IBCup (Владимир)\20171103 IBCup Docs\"/>
    </mc:Choice>
  </mc:AlternateContent>
  <bookViews>
    <workbookView xWindow="0" yWindow="0" windowWidth="20490" windowHeight="9045" activeTab="2" xr2:uid="{00000000-000D-0000-FFFF-FFFF00000000}"/>
  </bookViews>
  <sheets>
    <sheet name="SPD-K" sheetId="58" r:id="rId1"/>
    <sheet name="SPD-J" sheetId="13" r:id="rId2"/>
    <sheet name="SPD" sheetId="14" r:id="rId3"/>
    <sheet name="SLD" sheetId="39" r:id="rId4"/>
    <sheet name="FJ" sheetId="57" r:id="rId5"/>
    <sheet name="CLS-K" sheetId="45" r:id="rId6"/>
    <sheet name="CLS-JWQ" sheetId="54" r:id="rId7"/>
    <sheet name="CLS-J" sheetId="59" r:id="rId8"/>
    <sheet name="CLS" sheetId="46" r:id="rId9"/>
    <sheet name="BTL-J" sheetId="47" r:id="rId10"/>
    <sheet name="BTL" sheetId="55" r:id="rId11"/>
    <sheet name="HJ" sheetId="60" r:id="rId1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0" l="1"/>
  <c r="DC7" i="60"/>
  <c r="DD7" i="60"/>
  <c r="DE7" i="60"/>
  <c r="DF7" i="60"/>
  <c r="DG7" i="60"/>
  <c r="DH7" i="60"/>
  <c r="DI7" i="60"/>
  <c r="DJ7" i="60"/>
  <c r="DK7" i="60"/>
  <c r="DL7" i="60"/>
  <c r="DM7" i="60"/>
  <c r="DN7" i="60"/>
  <c r="DO7" i="60"/>
  <c r="DP7" i="60"/>
  <c r="AS8" i="60"/>
  <c r="AP8" i="60"/>
  <c r="AM8" i="60"/>
  <c r="AJ8" i="60"/>
  <c r="AG8" i="60"/>
  <c r="AD8" i="60"/>
  <c r="AA8" i="60"/>
  <c r="X8" i="60"/>
  <c r="U8" i="60"/>
  <c r="R8" i="60"/>
  <c r="O8" i="60"/>
  <c r="L8" i="60"/>
  <c r="I8" i="60"/>
  <c r="CX7" i="60"/>
  <c r="CU7" i="60"/>
  <c r="CR7" i="60"/>
  <c r="CO7" i="60"/>
  <c r="CL7" i="60"/>
  <c r="CI7" i="60"/>
  <c r="CF7" i="60"/>
  <c r="CC7" i="60"/>
  <c r="BZ7" i="60"/>
  <c r="BW7" i="60"/>
  <c r="BT7" i="60"/>
  <c r="BQ7" i="60"/>
  <c r="BN7" i="60"/>
  <c r="BK7" i="60"/>
  <c r="A36" i="57"/>
  <c r="AX36" i="57"/>
  <c r="BK36" i="57"/>
  <c r="BL36" i="57"/>
  <c r="BM36" i="57"/>
  <c r="BN36" i="57"/>
  <c r="BO36" i="57"/>
  <c r="BP36" i="57"/>
  <c r="BQ36" i="57"/>
  <c r="BR36" i="57"/>
  <c r="BS36" i="57"/>
  <c r="BT36" i="57"/>
  <c r="BU36" i="57"/>
  <c r="BV36" i="57"/>
  <c r="BW36" i="57"/>
  <c r="BX36" i="57"/>
  <c r="BY36" i="57"/>
  <c r="BZ36" i="57"/>
  <c r="CA36" i="57"/>
  <c r="CB36" i="57"/>
  <c r="CC36" i="57"/>
  <c r="CD36" i="57"/>
  <c r="CE36" i="57"/>
  <c r="CF36" i="57"/>
  <c r="CG36" i="57"/>
  <c r="CH36" i="57"/>
  <c r="CI36" i="57"/>
  <c r="CJ36" i="57"/>
  <c r="CK36" i="57"/>
  <c r="CL36" i="57"/>
  <c r="CM36" i="57"/>
  <c r="CN36" i="57"/>
  <c r="CO36" i="57"/>
  <c r="CP36" i="57"/>
  <c r="CQ36" i="57"/>
  <c r="CR36" i="57"/>
  <c r="CS36" i="57"/>
  <c r="CT36" i="57"/>
  <c r="CU36" i="57"/>
  <c r="CV36" i="57"/>
  <c r="CW36" i="57"/>
  <c r="CX36" i="57"/>
  <c r="CY36" i="57"/>
  <c r="CZ36" i="57"/>
  <c r="BK37" i="57"/>
  <c r="BL37" i="57"/>
  <c r="BM37" i="57"/>
  <c r="BN37" i="57"/>
  <c r="BO37" i="57"/>
  <c r="BP37" i="57"/>
  <c r="BQ37" i="57"/>
  <c r="BR37" i="57"/>
  <c r="BS37" i="57"/>
  <c r="BT37" i="57"/>
  <c r="BU37" i="57"/>
  <c r="BV37" i="57"/>
  <c r="BW37" i="57"/>
  <c r="BX37" i="57"/>
  <c r="BY37" i="57"/>
  <c r="BZ37" i="57"/>
  <c r="CA37" i="57"/>
  <c r="CB37" i="57"/>
  <c r="CC37" i="57"/>
  <c r="CD37" i="57"/>
  <c r="CE37" i="57"/>
  <c r="CF37" i="57"/>
  <c r="CG37" i="57"/>
  <c r="CH37" i="57"/>
  <c r="CI37" i="57"/>
  <c r="CJ37" i="57"/>
  <c r="CK37" i="57"/>
  <c r="CL37" i="57"/>
  <c r="CM37" i="57"/>
  <c r="CN37" i="57"/>
  <c r="CO37" i="57"/>
  <c r="CP37" i="57"/>
  <c r="CQ37" i="57"/>
  <c r="CR37" i="57"/>
  <c r="CS37" i="57"/>
  <c r="CT37" i="57"/>
  <c r="CU37" i="57"/>
  <c r="CV37" i="57"/>
  <c r="CW37" i="57"/>
  <c r="CX37" i="57"/>
  <c r="CY37" i="57"/>
  <c r="CZ37" i="57"/>
  <c r="BK38" i="57"/>
  <c r="BL38" i="57"/>
  <c r="BM38" i="57"/>
  <c r="BN38" i="57"/>
  <c r="BO38" i="57"/>
  <c r="BP38" i="57"/>
  <c r="BQ38" i="57"/>
  <c r="BR38" i="57"/>
  <c r="BS38" i="57"/>
  <c r="BT38" i="57"/>
  <c r="BU38" i="57"/>
  <c r="BV38" i="57"/>
  <c r="BW38" i="57"/>
  <c r="BX38" i="57"/>
  <c r="BY38" i="57"/>
  <c r="BZ38" i="57"/>
  <c r="CA38" i="57"/>
  <c r="CB38" i="57"/>
  <c r="CC38" i="57"/>
  <c r="CD38" i="57"/>
  <c r="CE38" i="57"/>
  <c r="CF38" i="57"/>
  <c r="CG38" i="57"/>
  <c r="CH38" i="57"/>
  <c r="CI38" i="57"/>
  <c r="CJ38" i="57"/>
  <c r="CK38" i="57"/>
  <c r="CL38" i="57"/>
  <c r="CM38" i="57"/>
  <c r="CN38" i="57"/>
  <c r="CO38" i="57"/>
  <c r="CP38" i="57"/>
  <c r="CQ38" i="57"/>
  <c r="CR38" i="57"/>
  <c r="CS38" i="57"/>
  <c r="CT38" i="57"/>
  <c r="CU38" i="57"/>
  <c r="CV38" i="57"/>
  <c r="CW38" i="57"/>
  <c r="CX38" i="57"/>
  <c r="CY38" i="57"/>
  <c r="CZ38" i="57"/>
  <c r="BK39" i="57"/>
  <c r="BL39" i="57"/>
  <c r="BM39" i="57"/>
  <c r="BN39" i="57"/>
  <c r="BO39" i="57"/>
  <c r="BP39" i="57"/>
  <c r="BQ39" i="57"/>
  <c r="BR39" i="57"/>
  <c r="BS39" i="57"/>
  <c r="BT39" i="57"/>
  <c r="BU39" i="57"/>
  <c r="BV39" i="57"/>
  <c r="BW39" i="57"/>
  <c r="BX39" i="57"/>
  <c r="BY39" i="57"/>
  <c r="BZ39" i="57"/>
  <c r="CA39" i="57"/>
  <c r="CB39" i="57"/>
  <c r="CC39" i="57"/>
  <c r="CD39" i="57"/>
  <c r="CE39" i="57"/>
  <c r="CF39" i="57"/>
  <c r="CG39" i="57"/>
  <c r="CH39" i="57"/>
  <c r="CI39" i="57"/>
  <c r="CJ39" i="57"/>
  <c r="CK39" i="57"/>
  <c r="CL39" i="57"/>
  <c r="CM39" i="57"/>
  <c r="CN39" i="57"/>
  <c r="CO39" i="57"/>
  <c r="CP39" i="57"/>
  <c r="CQ39" i="57"/>
  <c r="CR39" i="57"/>
  <c r="CS39" i="57"/>
  <c r="CT39" i="57"/>
  <c r="CU39" i="57"/>
  <c r="CV39" i="57"/>
  <c r="CW39" i="57"/>
  <c r="CX39" i="57"/>
  <c r="CY39" i="57"/>
  <c r="CZ39" i="57"/>
  <c r="BK40" i="57"/>
  <c r="BL40" i="57"/>
  <c r="BM40" i="57"/>
  <c r="BN40" i="57"/>
  <c r="BO40" i="57"/>
  <c r="BP40" i="57"/>
  <c r="BQ40" i="57"/>
  <c r="BR40" i="57"/>
  <c r="BS40" i="57"/>
  <c r="BT40" i="57"/>
  <c r="BU40" i="57"/>
  <c r="BV40" i="57"/>
  <c r="BW40" i="57"/>
  <c r="BX40" i="57"/>
  <c r="BY40" i="57"/>
  <c r="BZ40" i="57"/>
  <c r="CA40" i="57"/>
  <c r="CB40" i="57"/>
  <c r="CC40" i="57"/>
  <c r="CD40" i="57"/>
  <c r="CE40" i="57"/>
  <c r="CF40" i="57"/>
  <c r="CG40" i="57"/>
  <c r="CH40" i="57"/>
  <c r="CI40" i="57"/>
  <c r="CJ40" i="57"/>
  <c r="CK40" i="57"/>
  <c r="CL40" i="57"/>
  <c r="CM40" i="57"/>
  <c r="CN40" i="57"/>
  <c r="CO40" i="57"/>
  <c r="CP40" i="57"/>
  <c r="CQ40" i="57"/>
  <c r="CR40" i="57"/>
  <c r="CS40" i="57"/>
  <c r="CT40" i="57"/>
  <c r="CU40" i="57"/>
  <c r="CV40" i="57"/>
  <c r="CW40" i="57"/>
  <c r="CX40" i="57"/>
  <c r="CY40" i="57"/>
  <c r="CZ40" i="57"/>
  <c r="BK41" i="57"/>
  <c r="BL41" i="57"/>
  <c r="BM41" i="57"/>
  <c r="BN41" i="57"/>
  <c r="BO41" i="57"/>
  <c r="BP41" i="57"/>
  <c r="BQ41" i="57"/>
  <c r="BR41" i="57"/>
  <c r="BS41" i="57"/>
  <c r="BT41" i="57"/>
  <c r="BU41" i="57"/>
  <c r="BV41" i="57"/>
  <c r="BW41" i="57"/>
  <c r="BX41" i="57"/>
  <c r="BY41" i="57"/>
  <c r="BZ41" i="57"/>
  <c r="CA41" i="57"/>
  <c r="CB41" i="57"/>
  <c r="CC41" i="57"/>
  <c r="CD41" i="57"/>
  <c r="CE41" i="57"/>
  <c r="CF41" i="57"/>
  <c r="CG41" i="57"/>
  <c r="CH41" i="57"/>
  <c r="CI41" i="57"/>
  <c r="CJ41" i="57"/>
  <c r="CK41" i="57"/>
  <c r="CL41" i="57"/>
  <c r="CM41" i="57"/>
  <c r="CN41" i="57"/>
  <c r="CO41" i="57"/>
  <c r="CP41" i="57"/>
  <c r="CQ41" i="57"/>
  <c r="CR41" i="57"/>
  <c r="CS41" i="57"/>
  <c r="CT41" i="57"/>
  <c r="CU41" i="57"/>
  <c r="CV41" i="57"/>
  <c r="CW41" i="57"/>
  <c r="CX41" i="57"/>
  <c r="CY41" i="57"/>
  <c r="CZ41" i="57"/>
  <c r="BK42" i="57"/>
  <c r="BL42" i="57"/>
  <c r="BM42" i="57"/>
  <c r="BN42" i="57"/>
  <c r="BO42" i="57"/>
  <c r="BP42" i="57"/>
  <c r="BQ42" i="57"/>
  <c r="BR42" i="57"/>
  <c r="BS42" i="57"/>
  <c r="BT42" i="57"/>
  <c r="BU42" i="57"/>
  <c r="BV42" i="57"/>
  <c r="BW42" i="57"/>
  <c r="BX42" i="57"/>
  <c r="BY42" i="57"/>
  <c r="BZ42" i="57"/>
  <c r="CA42" i="57"/>
  <c r="CB42" i="57"/>
  <c r="CC42" i="57"/>
  <c r="CD42" i="57"/>
  <c r="CE42" i="57"/>
  <c r="CF42" i="57"/>
  <c r="CG42" i="57"/>
  <c r="CH42" i="57"/>
  <c r="CI42" i="57"/>
  <c r="CJ42" i="57"/>
  <c r="CK42" i="57"/>
  <c r="CL42" i="57"/>
  <c r="CM42" i="57"/>
  <c r="CN42" i="57"/>
  <c r="CO42" i="57"/>
  <c r="CP42" i="57"/>
  <c r="CQ42" i="57"/>
  <c r="CR42" i="57"/>
  <c r="CS42" i="57"/>
  <c r="CT42" i="57"/>
  <c r="CU42" i="57"/>
  <c r="CV42" i="57"/>
  <c r="CW42" i="57"/>
  <c r="CX42" i="57"/>
  <c r="CY42" i="57"/>
  <c r="CZ42" i="57"/>
  <c r="BK43" i="57"/>
  <c r="BL43" i="57"/>
  <c r="BM43" i="57"/>
  <c r="BN43" i="57"/>
  <c r="BO43" i="57"/>
  <c r="BP43" i="57"/>
  <c r="BQ43" i="57"/>
  <c r="BR43" i="57"/>
  <c r="BS43" i="57"/>
  <c r="BT43" i="57"/>
  <c r="BU43" i="57"/>
  <c r="BV43" i="57"/>
  <c r="BW43" i="57"/>
  <c r="BX43" i="57"/>
  <c r="BY43" i="57"/>
  <c r="BZ43" i="57"/>
  <c r="CA43" i="57"/>
  <c r="CB43" i="57"/>
  <c r="CC43" i="57"/>
  <c r="CD43" i="57"/>
  <c r="CE43" i="57"/>
  <c r="CF43" i="57"/>
  <c r="CG43" i="57"/>
  <c r="CH43" i="57"/>
  <c r="CI43" i="57"/>
  <c r="CJ43" i="57"/>
  <c r="CK43" i="57"/>
  <c r="CL43" i="57"/>
  <c r="CM43" i="57"/>
  <c r="CN43" i="57"/>
  <c r="CO43" i="57"/>
  <c r="CP43" i="57"/>
  <c r="CQ43" i="57"/>
  <c r="CR43" i="57"/>
  <c r="CS43" i="57"/>
  <c r="CT43" i="57"/>
  <c r="CU43" i="57"/>
  <c r="CV43" i="57"/>
  <c r="CW43" i="57"/>
  <c r="CX43" i="57"/>
  <c r="CY43" i="57"/>
  <c r="CZ43" i="57"/>
  <c r="BK44" i="57"/>
  <c r="BL44" i="57"/>
  <c r="BM44" i="57"/>
  <c r="BN44" i="57"/>
  <c r="BO44" i="57"/>
  <c r="BP44" i="57"/>
  <c r="BQ44" i="57"/>
  <c r="BR44" i="57"/>
  <c r="BS44" i="57"/>
  <c r="BT44" i="57"/>
  <c r="BU44" i="57"/>
  <c r="BV44" i="57"/>
  <c r="BW44" i="57"/>
  <c r="BX44" i="57"/>
  <c r="BY44" i="57"/>
  <c r="BZ44" i="57"/>
  <c r="CA44" i="57"/>
  <c r="CB44" i="57"/>
  <c r="CC44" i="57"/>
  <c r="CD44" i="57"/>
  <c r="CE44" i="57"/>
  <c r="CF44" i="57"/>
  <c r="CG44" i="57"/>
  <c r="CH44" i="57"/>
  <c r="CI44" i="57"/>
  <c r="CJ44" i="57"/>
  <c r="CK44" i="57"/>
  <c r="CL44" i="57"/>
  <c r="CM44" i="57"/>
  <c r="CN44" i="57"/>
  <c r="CO44" i="57"/>
  <c r="CP44" i="57"/>
  <c r="CQ44" i="57"/>
  <c r="CR44" i="57"/>
  <c r="CS44" i="57"/>
  <c r="CT44" i="57"/>
  <c r="CU44" i="57"/>
  <c r="CV44" i="57"/>
  <c r="CW44" i="57"/>
  <c r="CX44" i="57"/>
  <c r="CY44" i="57"/>
  <c r="CZ44" i="57"/>
  <c r="BK45" i="57"/>
  <c r="BL45" i="57"/>
  <c r="BM45" i="57"/>
  <c r="BN45" i="57"/>
  <c r="BO45" i="57"/>
  <c r="BP45" i="57"/>
  <c r="BQ45" i="57"/>
  <c r="BR45" i="57"/>
  <c r="BS45" i="57"/>
  <c r="BT45" i="57"/>
  <c r="BU45" i="57"/>
  <c r="BV45" i="57"/>
  <c r="BW45" i="57"/>
  <c r="BX45" i="57"/>
  <c r="BY45" i="57"/>
  <c r="BZ45" i="57"/>
  <c r="CA45" i="57"/>
  <c r="CB45" i="57"/>
  <c r="CC45" i="57"/>
  <c r="CD45" i="57"/>
  <c r="CE45" i="57"/>
  <c r="CF45" i="57"/>
  <c r="CG45" i="57"/>
  <c r="CH45" i="57"/>
  <c r="CI45" i="57"/>
  <c r="CJ45" i="57"/>
  <c r="CK45" i="57"/>
  <c r="CL45" i="57"/>
  <c r="CM45" i="57"/>
  <c r="CN45" i="57"/>
  <c r="CO45" i="57"/>
  <c r="CP45" i="57"/>
  <c r="CQ45" i="57"/>
  <c r="CR45" i="57"/>
  <c r="CS45" i="57"/>
  <c r="CT45" i="57"/>
  <c r="CU45" i="57"/>
  <c r="CV45" i="57"/>
  <c r="CW45" i="57"/>
  <c r="CX45" i="57"/>
  <c r="CY45" i="57"/>
  <c r="CZ45" i="57"/>
  <c r="BK46" i="57"/>
  <c r="BL46" i="57"/>
  <c r="BM46" i="57"/>
  <c r="BN46" i="57"/>
  <c r="BO46" i="57"/>
  <c r="BP46" i="57"/>
  <c r="BQ46" i="57"/>
  <c r="BR46" i="57"/>
  <c r="BS46" i="57"/>
  <c r="BT46" i="57"/>
  <c r="BU46" i="57"/>
  <c r="BV46" i="57"/>
  <c r="BW46" i="57"/>
  <c r="BX46" i="57"/>
  <c r="BY46" i="57"/>
  <c r="BZ46" i="57"/>
  <c r="CA46" i="57"/>
  <c r="CB46" i="57"/>
  <c r="CC46" i="57"/>
  <c r="CD46" i="57"/>
  <c r="CE46" i="57"/>
  <c r="CF46" i="57"/>
  <c r="CG46" i="57"/>
  <c r="CH46" i="57"/>
  <c r="CI46" i="57"/>
  <c r="CJ46" i="57"/>
  <c r="CK46" i="57"/>
  <c r="CL46" i="57"/>
  <c r="CM46" i="57"/>
  <c r="CN46" i="57"/>
  <c r="CO46" i="57"/>
  <c r="CP46" i="57"/>
  <c r="CQ46" i="57"/>
  <c r="CR46" i="57"/>
  <c r="CS46" i="57"/>
  <c r="CT46" i="57"/>
  <c r="CU46" i="57"/>
  <c r="CV46" i="57"/>
  <c r="CW46" i="57"/>
  <c r="CX46" i="57"/>
  <c r="CY46" i="57"/>
  <c r="CZ46" i="57"/>
  <c r="BK47" i="57"/>
  <c r="BL47" i="57"/>
  <c r="BM47" i="57"/>
  <c r="BN47" i="57"/>
  <c r="BO47" i="57"/>
  <c r="BP47" i="57"/>
  <c r="BQ47" i="57"/>
  <c r="BR47" i="57"/>
  <c r="BS47" i="57"/>
  <c r="BT47" i="57"/>
  <c r="BU47" i="57"/>
  <c r="BV47" i="57"/>
  <c r="BW47" i="57"/>
  <c r="BX47" i="57"/>
  <c r="BY47" i="57"/>
  <c r="BZ47" i="57"/>
  <c r="CA47" i="57"/>
  <c r="CB47" i="57"/>
  <c r="CC47" i="57"/>
  <c r="CD47" i="57"/>
  <c r="CE47" i="57"/>
  <c r="CF47" i="57"/>
  <c r="CG47" i="57"/>
  <c r="CH47" i="57"/>
  <c r="CI47" i="57"/>
  <c r="CJ47" i="57"/>
  <c r="CK47" i="57"/>
  <c r="CL47" i="57"/>
  <c r="CM47" i="57"/>
  <c r="CN47" i="57"/>
  <c r="CO47" i="57"/>
  <c r="CP47" i="57"/>
  <c r="CQ47" i="57"/>
  <c r="CR47" i="57"/>
  <c r="CS47" i="57"/>
  <c r="CT47" i="57"/>
  <c r="CU47" i="57"/>
  <c r="CV47" i="57"/>
  <c r="CW47" i="57"/>
  <c r="CX47" i="57"/>
  <c r="CY47" i="57"/>
  <c r="CZ47" i="57"/>
  <c r="BK48" i="57"/>
  <c r="BL48" i="57"/>
  <c r="BM48" i="57"/>
  <c r="BN48" i="57"/>
  <c r="BO48" i="57"/>
  <c r="BP48" i="57"/>
  <c r="BQ48" i="57"/>
  <c r="BR48" i="57"/>
  <c r="BS48" i="57"/>
  <c r="BT48" i="57"/>
  <c r="BU48" i="57"/>
  <c r="BV48" i="57"/>
  <c r="BW48" i="57"/>
  <c r="BX48" i="57"/>
  <c r="BY48" i="57"/>
  <c r="BZ48" i="57"/>
  <c r="CA48" i="57"/>
  <c r="CB48" i="57"/>
  <c r="CC48" i="57"/>
  <c r="CD48" i="57"/>
  <c r="CE48" i="57"/>
  <c r="CF48" i="57"/>
  <c r="CG48" i="57"/>
  <c r="CH48" i="57"/>
  <c r="CI48" i="57"/>
  <c r="CJ48" i="57"/>
  <c r="CK48" i="57"/>
  <c r="CL48" i="57"/>
  <c r="CM48" i="57"/>
  <c r="CN48" i="57"/>
  <c r="CO48" i="57"/>
  <c r="CP48" i="57"/>
  <c r="CQ48" i="57"/>
  <c r="CR48" i="57"/>
  <c r="CS48" i="57"/>
  <c r="CT48" i="57"/>
  <c r="CU48" i="57"/>
  <c r="CV48" i="57"/>
  <c r="CW48" i="57"/>
  <c r="CX48" i="57"/>
  <c r="CY48" i="57"/>
  <c r="CZ48" i="57"/>
  <c r="BK49" i="57"/>
  <c r="BL49" i="57"/>
  <c r="BM49" i="57"/>
  <c r="BN49" i="57"/>
  <c r="BO49" i="57"/>
  <c r="BP49" i="57"/>
  <c r="BQ49" i="57"/>
  <c r="BR49" i="57"/>
  <c r="BS49" i="57"/>
  <c r="BT49" i="57"/>
  <c r="BU49" i="57"/>
  <c r="BV49" i="57"/>
  <c r="BW49" i="57"/>
  <c r="BX49" i="57"/>
  <c r="BY49" i="57"/>
  <c r="BZ49" i="57"/>
  <c r="CA49" i="57"/>
  <c r="CB49" i="57"/>
  <c r="CC49" i="57"/>
  <c r="CD49" i="57"/>
  <c r="CE49" i="57"/>
  <c r="CF49" i="57"/>
  <c r="CG49" i="57"/>
  <c r="CH49" i="57"/>
  <c r="CI49" i="57"/>
  <c r="CJ49" i="57"/>
  <c r="CK49" i="57"/>
  <c r="CL49" i="57"/>
  <c r="CM49" i="57"/>
  <c r="CN49" i="57"/>
  <c r="CO49" i="57"/>
  <c r="CP49" i="57"/>
  <c r="CQ49" i="57"/>
  <c r="CR49" i="57"/>
  <c r="CS49" i="57"/>
  <c r="CT49" i="57"/>
  <c r="CU49" i="57"/>
  <c r="CV49" i="57"/>
  <c r="CW49" i="57"/>
  <c r="CX49" i="57"/>
  <c r="CY49" i="57"/>
  <c r="CZ49" i="57"/>
  <c r="BK50" i="57"/>
  <c r="BL50" i="57"/>
  <c r="BM50" i="57"/>
  <c r="BN50" i="57"/>
  <c r="BO50" i="57"/>
  <c r="BP50" i="57"/>
  <c r="BQ50" i="57"/>
  <c r="BR50" i="57"/>
  <c r="BS50" i="57"/>
  <c r="BT50" i="57"/>
  <c r="BU50" i="57"/>
  <c r="BV50" i="57"/>
  <c r="BW50" i="57"/>
  <c r="BX50" i="57"/>
  <c r="BY50" i="57"/>
  <c r="BZ50" i="57"/>
  <c r="CA50" i="57"/>
  <c r="CB50" i="57"/>
  <c r="CC50" i="57"/>
  <c r="CD50" i="57"/>
  <c r="CE50" i="57"/>
  <c r="CF50" i="57"/>
  <c r="CG50" i="57"/>
  <c r="CH50" i="57"/>
  <c r="CI50" i="57"/>
  <c r="CJ50" i="57"/>
  <c r="CK50" i="57"/>
  <c r="CL50" i="57"/>
  <c r="CM50" i="57"/>
  <c r="CN50" i="57"/>
  <c r="CO50" i="57"/>
  <c r="CP50" i="57"/>
  <c r="CQ50" i="57"/>
  <c r="CR50" i="57"/>
  <c r="CS50" i="57"/>
  <c r="CT50" i="57"/>
  <c r="CU50" i="57"/>
  <c r="CV50" i="57"/>
  <c r="CW50" i="57"/>
  <c r="CX50" i="57"/>
  <c r="CY50" i="57"/>
  <c r="CZ50" i="57"/>
  <c r="BK51" i="57"/>
  <c r="BL51" i="57"/>
  <c r="BM51" i="57"/>
  <c r="BN51" i="57"/>
  <c r="BO51" i="57"/>
  <c r="BP51" i="57"/>
  <c r="BQ51" i="57"/>
  <c r="BR51" i="57"/>
  <c r="BS51" i="57"/>
  <c r="BT51" i="57"/>
  <c r="BU51" i="57"/>
  <c r="BV51" i="57"/>
  <c r="BW51" i="57"/>
  <c r="BX51" i="57"/>
  <c r="BY51" i="57"/>
  <c r="BZ51" i="57"/>
  <c r="CA51" i="57"/>
  <c r="CB51" i="57"/>
  <c r="CC51" i="57"/>
  <c r="CD51" i="57"/>
  <c r="CE51" i="57"/>
  <c r="CF51" i="57"/>
  <c r="CG51" i="57"/>
  <c r="CH51" i="57"/>
  <c r="CI51" i="57"/>
  <c r="CJ51" i="57"/>
  <c r="CK51" i="57"/>
  <c r="CL51" i="57"/>
  <c r="CM51" i="57"/>
  <c r="CN51" i="57"/>
  <c r="CO51" i="57"/>
  <c r="CP51" i="57"/>
  <c r="CQ51" i="57"/>
  <c r="CR51" i="57"/>
  <c r="CS51" i="57"/>
  <c r="CT51" i="57"/>
  <c r="CU51" i="57"/>
  <c r="CV51" i="57"/>
  <c r="CW51" i="57"/>
  <c r="CX51" i="57"/>
  <c r="CY51" i="57"/>
  <c r="CZ51" i="57"/>
  <c r="BK52" i="57"/>
  <c r="BL52" i="57"/>
  <c r="BM52" i="57"/>
  <c r="BN52" i="57"/>
  <c r="BO52" i="57"/>
  <c r="BP52" i="57"/>
  <c r="BQ52" i="57"/>
  <c r="BR52" i="57"/>
  <c r="BS52" i="57"/>
  <c r="BT52" i="57"/>
  <c r="BU52" i="57"/>
  <c r="BV52" i="57"/>
  <c r="BW52" i="57"/>
  <c r="BX52" i="57"/>
  <c r="BY52" i="57"/>
  <c r="BZ52" i="57"/>
  <c r="CA52" i="57"/>
  <c r="CB52" i="57"/>
  <c r="CC52" i="57"/>
  <c r="CD52" i="57"/>
  <c r="CE52" i="57"/>
  <c r="CF52" i="57"/>
  <c r="CG52" i="57"/>
  <c r="CH52" i="57"/>
  <c r="CI52" i="57"/>
  <c r="CJ52" i="57"/>
  <c r="CK52" i="57"/>
  <c r="CL52" i="57"/>
  <c r="CM52" i="57"/>
  <c r="CN52" i="57"/>
  <c r="CO52" i="57"/>
  <c r="CP52" i="57"/>
  <c r="CQ52" i="57"/>
  <c r="CR52" i="57"/>
  <c r="CS52" i="57"/>
  <c r="CT52" i="57"/>
  <c r="CU52" i="57"/>
  <c r="CV52" i="57"/>
  <c r="CW52" i="57"/>
  <c r="CX52" i="57"/>
  <c r="CY52" i="57"/>
  <c r="CZ52" i="57"/>
  <c r="BK53" i="57"/>
  <c r="BL53" i="57"/>
  <c r="BM53" i="57"/>
  <c r="BN53" i="57"/>
  <c r="BO53" i="57"/>
  <c r="BP53" i="57"/>
  <c r="BQ53" i="57"/>
  <c r="BR53" i="57"/>
  <c r="BS53" i="57"/>
  <c r="BT53" i="57"/>
  <c r="BU53" i="57"/>
  <c r="BV53" i="57"/>
  <c r="BW53" i="57"/>
  <c r="BX53" i="57"/>
  <c r="BY53" i="57"/>
  <c r="BZ53" i="57"/>
  <c r="CA53" i="57"/>
  <c r="CB53" i="57"/>
  <c r="CC53" i="57"/>
  <c r="CD53" i="57"/>
  <c r="CE53" i="57"/>
  <c r="CF53" i="57"/>
  <c r="CG53" i="57"/>
  <c r="CH53" i="57"/>
  <c r="CI53" i="57"/>
  <c r="CJ53" i="57"/>
  <c r="CK53" i="57"/>
  <c r="CL53" i="57"/>
  <c r="CM53" i="57"/>
  <c r="CN53" i="57"/>
  <c r="CO53" i="57"/>
  <c r="CP53" i="57"/>
  <c r="CQ53" i="57"/>
  <c r="CR53" i="57"/>
  <c r="CS53" i="57"/>
  <c r="CT53" i="57"/>
  <c r="CU53" i="57"/>
  <c r="CV53" i="57"/>
  <c r="CW53" i="57"/>
  <c r="CX53" i="57"/>
  <c r="CY53" i="57"/>
  <c r="CZ53" i="57"/>
  <c r="BK54" i="57"/>
  <c r="BL54" i="57"/>
  <c r="BM54" i="57"/>
  <c r="BN54" i="57"/>
  <c r="BO54" i="57"/>
  <c r="BP54" i="57"/>
  <c r="BQ54" i="57"/>
  <c r="BR54" i="57"/>
  <c r="BS54" i="57"/>
  <c r="BT54" i="57"/>
  <c r="BU54" i="57"/>
  <c r="BV54" i="57"/>
  <c r="BW54" i="57"/>
  <c r="BX54" i="57"/>
  <c r="BY54" i="57"/>
  <c r="BZ54" i="57"/>
  <c r="CA54" i="57"/>
  <c r="CB54" i="57"/>
  <c r="CC54" i="57"/>
  <c r="CD54" i="57"/>
  <c r="CE54" i="57"/>
  <c r="CF54" i="57"/>
  <c r="CG54" i="57"/>
  <c r="CH54" i="57"/>
  <c r="CI54" i="57"/>
  <c r="CJ54" i="57"/>
  <c r="CK54" i="57"/>
  <c r="CL54" i="57"/>
  <c r="CM54" i="57"/>
  <c r="CN54" i="57"/>
  <c r="CO54" i="57"/>
  <c r="CP54" i="57"/>
  <c r="CQ54" i="57"/>
  <c r="CR54" i="57"/>
  <c r="CS54" i="57"/>
  <c r="CT54" i="57"/>
  <c r="CU54" i="57"/>
  <c r="CV54" i="57"/>
  <c r="CW54" i="57"/>
  <c r="CX54" i="57"/>
  <c r="CY54" i="57"/>
  <c r="CZ54" i="57"/>
  <c r="BK55" i="57"/>
  <c r="BL55" i="57"/>
  <c r="BM55" i="57"/>
  <c r="BN55" i="57"/>
  <c r="BO55" i="57"/>
  <c r="BP55" i="57"/>
  <c r="BQ55" i="57"/>
  <c r="BR55" i="57"/>
  <c r="BS55" i="57"/>
  <c r="BT55" i="57"/>
  <c r="BU55" i="57"/>
  <c r="BV55" i="57"/>
  <c r="BW55" i="57"/>
  <c r="BX55" i="57"/>
  <c r="BY55" i="57"/>
  <c r="BZ55" i="57"/>
  <c r="CA55" i="57"/>
  <c r="CB55" i="57"/>
  <c r="CC55" i="57"/>
  <c r="CD55" i="57"/>
  <c r="CE55" i="57"/>
  <c r="CF55" i="57"/>
  <c r="CG55" i="57"/>
  <c r="CH55" i="57"/>
  <c r="CI55" i="57"/>
  <c r="CJ55" i="57"/>
  <c r="CK55" i="57"/>
  <c r="CL55" i="57"/>
  <c r="CM55" i="57"/>
  <c r="CN55" i="57"/>
  <c r="CO55" i="57"/>
  <c r="CP55" i="57"/>
  <c r="CQ55" i="57"/>
  <c r="CR55" i="57"/>
  <c r="CS55" i="57"/>
  <c r="CT55" i="57"/>
  <c r="CU55" i="57"/>
  <c r="CV55" i="57"/>
  <c r="CW55" i="57"/>
  <c r="CX55" i="57"/>
  <c r="CY55" i="57"/>
  <c r="CZ55" i="57"/>
  <c r="BK56" i="57"/>
  <c r="BL56" i="57"/>
  <c r="BM56" i="57"/>
  <c r="BN56" i="57"/>
  <c r="BO56" i="57"/>
  <c r="BP56" i="57"/>
  <c r="BQ56" i="57"/>
  <c r="BR56" i="57"/>
  <c r="BS56" i="57"/>
  <c r="BT56" i="57"/>
  <c r="BU56" i="57"/>
  <c r="BV56" i="57"/>
  <c r="BW56" i="57"/>
  <c r="BX56" i="57"/>
  <c r="BY56" i="57"/>
  <c r="BZ56" i="57"/>
  <c r="CA56" i="57"/>
  <c r="CB56" i="57"/>
  <c r="CC56" i="57"/>
  <c r="CD56" i="57"/>
  <c r="CE56" i="57"/>
  <c r="CF56" i="57"/>
  <c r="CG56" i="57"/>
  <c r="CH56" i="57"/>
  <c r="CI56" i="57"/>
  <c r="CJ56" i="57"/>
  <c r="CK56" i="57"/>
  <c r="CL56" i="57"/>
  <c r="CM56" i="57"/>
  <c r="CN56" i="57"/>
  <c r="CO56" i="57"/>
  <c r="CP56" i="57"/>
  <c r="CQ56" i="57"/>
  <c r="CR56" i="57"/>
  <c r="CS56" i="57"/>
  <c r="CT56" i="57"/>
  <c r="CU56" i="57"/>
  <c r="CV56" i="57"/>
  <c r="CW56" i="57"/>
  <c r="CX56" i="57"/>
  <c r="CY56" i="57"/>
  <c r="CZ56" i="57"/>
  <c r="BK57" i="57"/>
  <c r="BL57" i="57"/>
  <c r="BM57" i="57"/>
  <c r="BN57" i="57"/>
  <c r="BO57" i="57"/>
  <c r="BP57" i="57"/>
  <c r="BQ57" i="57"/>
  <c r="BR57" i="57"/>
  <c r="BS57" i="57"/>
  <c r="BT57" i="57"/>
  <c r="BU57" i="57"/>
  <c r="BV57" i="57"/>
  <c r="BW57" i="57"/>
  <c r="BX57" i="57"/>
  <c r="BY57" i="57"/>
  <c r="BZ57" i="57"/>
  <c r="CA57" i="57"/>
  <c r="CB57" i="57"/>
  <c r="CC57" i="57"/>
  <c r="CD57" i="57"/>
  <c r="CE57" i="57"/>
  <c r="CF57" i="57"/>
  <c r="CG57" i="57"/>
  <c r="CH57" i="57"/>
  <c r="CI57" i="57"/>
  <c r="CJ57" i="57"/>
  <c r="CK57" i="57"/>
  <c r="CL57" i="57"/>
  <c r="CM57" i="57"/>
  <c r="CN57" i="57"/>
  <c r="CO57" i="57"/>
  <c r="CP57" i="57"/>
  <c r="CQ57" i="57"/>
  <c r="CR57" i="57"/>
  <c r="CS57" i="57"/>
  <c r="CT57" i="57"/>
  <c r="CU57" i="57"/>
  <c r="CV57" i="57"/>
  <c r="CW57" i="57"/>
  <c r="CX57" i="57"/>
  <c r="CY57" i="57"/>
  <c r="CZ57" i="57"/>
  <c r="AS58" i="57"/>
  <c r="AU58" i="57"/>
  <c r="BK58" i="57"/>
  <c r="AT58" i="57"/>
  <c r="BL58" i="57"/>
  <c r="BM58" i="57"/>
  <c r="AP58" i="57"/>
  <c r="AR58" i="57"/>
  <c r="BN58" i="57"/>
  <c r="AQ58" i="57"/>
  <c r="BO58" i="57"/>
  <c r="BP58" i="57"/>
  <c r="AM58" i="57"/>
  <c r="AO58" i="57"/>
  <c r="BQ58" i="57"/>
  <c r="AN58" i="57"/>
  <c r="BR58" i="57"/>
  <c r="BS58" i="57"/>
  <c r="AJ58" i="57"/>
  <c r="AL58" i="57"/>
  <c r="BT58" i="57"/>
  <c r="AK58" i="57"/>
  <c r="BU58" i="57"/>
  <c r="BV58" i="57"/>
  <c r="AG58" i="57"/>
  <c r="AI58" i="57"/>
  <c r="BW58" i="57"/>
  <c r="AH58" i="57"/>
  <c r="BX58" i="57"/>
  <c r="BY58" i="57"/>
  <c r="AD58" i="57"/>
  <c r="AF58" i="57"/>
  <c r="BZ58" i="57"/>
  <c r="AE58" i="57"/>
  <c r="CA58" i="57"/>
  <c r="CB58" i="57"/>
  <c r="AA58" i="57"/>
  <c r="AC58" i="57"/>
  <c r="CC58" i="57"/>
  <c r="AB58" i="57"/>
  <c r="CD58" i="57"/>
  <c r="CE58" i="57"/>
  <c r="X58" i="57"/>
  <c r="Z58" i="57"/>
  <c r="CF58" i="57"/>
  <c r="Y58" i="57"/>
  <c r="CG58" i="57"/>
  <c r="CH58" i="57"/>
  <c r="U58" i="57"/>
  <c r="W58" i="57"/>
  <c r="CI58" i="57"/>
  <c r="V58" i="57"/>
  <c r="CJ58" i="57"/>
  <c r="CK58" i="57"/>
  <c r="R58" i="57"/>
  <c r="T58" i="57"/>
  <c r="CL58" i="57"/>
  <c r="S58" i="57"/>
  <c r="CM58" i="57"/>
  <c r="CN58" i="57"/>
  <c r="O58" i="57"/>
  <c r="Q58" i="57"/>
  <c r="CO58" i="57"/>
  <c r="P58" i="57"/>
  <c r="CP58" i="57"/>
  <c r="CQ58" i="57"/>
  <c r="L58" i="57"/>
  <c r="N58" i="57"/>
  <c r="CR58" i="57"/>
  <c r="M58" i="57"/>
  <c r="CS58" i="57"/>
  <c r="CT58" i="57"/>
  <c r="I58" i="57"/>
  <c r="K58" i="57"/>
  <c r="CU58" i="57"/>
  <c r="J58" i="57"/>
  <c r="CV58" i="57"/>
  <c r="CW58" i="57"/>
  <c r="F58" i="57"/>
  <c r="H58" i="57"/>
  <c r="CX58" i="57"/>
  <c r="G58" i="57"/>
  <c r="CY58" i="57"/>
  <c r="CZ58" i="57"/>
  <c r="BG36" i="57"/>
  <c r="BE36" i="57"/>
  <c r="AY36" i="57"/>
  <c r="AZ36" i="57"/>
  <c r="BA36" i="57"/>
  <c r="BB36" i="57"/>
  <c r="BC36" i="57"/>
  <c r="BD36" i="57"/>
  <c r="BF36" i="57"/>
  <c r="BH36" i="57"/>
  <c r="BI36" i="57"/>
  <c r="DC36" i="57"/>
  <c r="DD36" i="57"/>
  <c r="DE36" i="57"/>
  <c r="DF36" i="57"/>
  <c r="DG36" i="57"/>
  <c r="DH36" i="57"/>
  <c r="DI36" i="57"/>
  <c r="DJ36" i="57"/>
  <c r="DK36" i="57"/>
  <c r="DL36" i="57"/>
  <c r="DM36" i="57"/>
  <c r="DN36" i="57"/>
  <c r="DO36" i="57"/>
  <c r="DP36" i="57"/>
  <c r="F27" i="57"/>
  <c r="DR36" i="57"/>
  <c r="BK33" i="57"/>
  <c r="BL33" i="57"/>
  <c r="BM33" i="57"/>
  <c r="BN33" i="57"/>
  <c r="BO33" i="57"/>
  <c r="BP33" i="57"/>
  <c r="BQ33" i="57"/>
  <c r="BR33" i="57"/>
  <c r="BS33" i="57"/>
  <c r="BT33" i="57"/>
  <c r="BU33" i="57"/>
  <c r="BV33" i="57"/>
  <c r="BW33" i="57"/>
  <c r="BX33" i="57"/>
  <c r="BY33" i="57"/>
  <c r="BZ33" i="57"/>
  <c r="CA33" i="57"/>
  <c r="CB33" i="57"/>
  <c r="CC33" i="57"/>
  <c r="CD33" i="57"/>
  <c r="CE33" i="57"/>
  <c r="CF33" i="57"/>
  <c r="CG33" i="57"/>
  <c r="CH33" i="57"/>
  <c r="CI33" i="57"/>
  <c r="CJ33" i="57"/>
  <c r="CK33" i="57"/>
  <c r="CL33" i="57"/>
  <c r="CM33" i="57"/>
  <c r="CN33" i="57"/>
  <c r="CO33" i="57"/>
  <c r="CP33" i="57"/>
  <c r="CQ33" i="57"/>
  <c r="CR33" i="57"/>
  <c r="CS33" i="57"/>
  <c r="CT33" i="57"/>
  <c r="CU33" i="57"/>
  <c r="CV33" i="57"/>
  <c r="CW33" i="57"/>
  <c r="CX33" i="57"/>
  <c r="CY33" i="57"/>
  <c r="CZ33" i="57"/>
  <c r="BK32" i="57"/>
  <c r="BL32" i="57"/>
  <c r="BM32" i="57"/>
  <c r="BN32" i="57"/>
  <c r="BO32" i="57"/>
  <c r="BP32" i="57"/>
  <c r="BQ32" i="57"/>
  <c r="BR32" i="57"/>
  <c r="BS32" i="57"/>
  <c r="BT32" i="57"/>
  <c r="BU32" i="57"/>
  <c r="BV32" i="57"/>
  <c r="BW32" i="57"/>
  <c r="BX32" i="57"/>
  <c r="BY32" i="57"/>
  <c r="BZ32" i="57"/>
  <c r="CA32" i="57"/>
  <c r="CB32" i="57"/>
  <c r="CC32" i="57"/>
  <c r="CD32" i="57"/>
  <c r="CE32" i="57"/>
  <c r="CF32" i="57"/>
  <c r="CG32" i="57"/>
  <c r="CH32" i="57"/>
  <c r="CI32" i="57"/>
  <c r="CJ32" i="57"/>
  <c r="CK32" i="57"/>
  <c r="CL32" i="57"/>
  <c r="CM32" i="57"/>
  <c r="CN32" i="57"/>
  <c r="CO32" i="57"/>
  <c r="CP32" i="57"/>
  <c r="CQ32" i="57"/>
  <c r="CR32" i="57"/>
  <c r="CS32" i="57"/>
  <c r="CT32" i="57"/>
  <c r="CU32" i="57"/>
  <c r="CV32" i="57"/>
  <c r="CW32" i="57"/>
  <c r="CX32" i="57"/>
  <c r="CY32" i="57"/>
  <c r="CZ32" i="57"/>
  <c r="BK29" i="57"/>
  <c r="BL29" i="57"/>
  <c r="BM29" i="57"/>
  <c r="BN29" i="57"/>
  <c r="BO29" i="57"/>
  <c r="BP29" i="57"/>
  <c r="BQ29" i="57"/>
  <c r="BR29" i="57"/>
  <c r="BS29" i="57"/>
  <c r="BT29" i="57"/>
  <c r="BU29" i="57"/>
  <c r="BV29" i="57"/>
  <c r="BW29" i="57"/>
  <c r="BX29" i="57"/>
  <c r="BY29" i="57"/>
  <c r="BZ29" i="57"/>
  <c r="CA29" i="57"/>
  <c r="CB29" i="57"/>
  <c r="CC29" i="57"/>
  <c r="CD29" i="57"/>
  <c r="CE29" i="57"/>
  <c r="CF29" i="57"/>
  <c r="CG29" i="57"/>
  <c r="CH29" i="57"/>
  <c r="CI29" i="57"/>
  <c r="CJ29" i="57"/>
  <c r="CK29" i="57"/>
  <c r="CL29" i="57"/>
  <c r="CM29" i="57"/>
  <c r="CN29" i="57"/>
  <c r="CO29" i="57"/>
  <c r="CP29" i="57"/>
  <c r="CQ29" i="57"/>
  <c r="CR29" i="57"/>
  <c r="CS29" i="57"/>
  <c r="CT29" i="57"/>
  <c r="CU29" i="57"/>
  <c r="CV29" i="57"/>
  <c r="CW29" i="57"/>
  <c r="CX29" i="57"/>
  <c r="CY29" i="57"/>
  <c r="CZ29" i="57"/>
  <c r="BK34" i="57"/>
  <c r="BL34" i="57"/>
  <c r="BM34" i="57"/>
  <c r="BN34" i="57"/>
  <c r="BO34" i="57"/>
  <c r="BP34" i="57"/>
  <c r="BQ34" i="57"/>
  <c r="BR34" i="57"/>
  <c r="BS34" i="57"/>
  <c r="BT34" i="57"/>
  <c r="BU34" i="57"/>
  <c r="BV34" i="57"/>
  <c r="BW34" i="57"/>
  <c r="BX34" i="57"/>
  <c r="BY34" i="57"/>
  <c r="BZ34" i="57"/>
  <c r="CA34" i="57"/>
  <c r="CB34" i="57"/>
  <c r="CC34" i="57"/>
  <c r="CD34" i="57"/>
  <c r="CE34" i="57"/>
  <c r="CF34" i="57"/>
  <c r="CG34" i="57"/>
  <c r="CH34" i="57"/>
  <c r="CI34" i="57"/>
  <c r="CJ34" i="57"/>
  <c r="CK34" i="57"/>
  <c r="CL34" i="57"/>
  <c r="CM34" i="57"/>
  <c r="CN34" i="57"/>
  <c r="CO34" i="57"/>
  <c r="CP34" i="57"/>
  <c r="CQ34" i="57"/>
  <c r="CR34" i="57"/>
  <c r="CS34" i="57"/>
  <c r="CT34" i="57"/>
  <c r="CU34" i="57"/>
  <c r="CV34" i="57"/>
  <c r="CW34" i="57"/>
  <c r="CX34" i="57"/>
  <c r="CY34" i="57"/>
  <c r="CZ34" i="57"/>
  <c r="BK31" i="57"/>
  <c r="BL31" i="57"/>
  <c r="BM31" i="57"/>
  <c r="BN31" i="57"/>
  <c r="BO31" i="57"/>
  <c r="BP31" i="57"/>
  <c r="BQ31" i="57"/>
  <c r="BR31" i="57"/>
  <c r="BS31" i="57"/>
  <c r="BT31" i="57"/>
  <c r="BU31" i="57"/>
  <c r="BV31" i="57"/>
  <c r="BW31" i="57"/>
  <c r="BX31" i="57"/>
  <c r="BY31" i="57"/>
  <c r="BZ31" i="57"/>
  <c r="CA31" i="57"/>
  <c r="CB31" i="57"/>
  <c r="CC31" i="57"/>
  <c r="CD31" i="57"/>
  <c r="CE31" i="57"/>
  <c r="CF31" i="57"/>
  <c r="CG31" i="57"/>
  <c r="CH31" i="57"/>
  <c r="CI31" i="57"/>
  <c r="CJ31" i="57"/>
  <c r="CK31" i="57"/>
  <c r="CL31" i="57"/>
  <c r="CM31" i="57"/>
  <c r="CN31" i="57"/>
  <c r="CO31" i="57"/>
  <c r="CP31" i="57"/>
  <c r="CQ31" i="57"/>
  <c r="CR31" i="57"/>
  <c r="CS31" i="57"/>
  <c r="CT31" i="57"/>
  <c r="CU31" i="57"/>
  <c r="CV31" i="57"/>
  <c r="CW31" i="57"/>
  <c r="CX31" i="57"/>
  <c r="CY31" i="57"/>
  <c r="CZ31" i="57"/>
  <c r="BK30" i="57"/>
  <c r="BL30" i="57"/>
  <c r="BM30" i="57"/>
  <c r="BN30" i="57"/>
  <c r="BO30" i="57"/>
  <c r="BP30" i="57"/>
  <c r="BQ30" i="57"/>
  <c r="BR30" i="57"/>
  <c r="BS30" i="57"/>
  <c r="BT30" i="57"/>
  <c r="BU30" i="57"/>
  <c r="BV30" i="57"/>
  <c r="BW30" i="57"/>
  <c r="BX30" i="57"/>
  <c r="BY30" i="57"/>
  <c r="BZ30" i="57"/>
  <c r="CA30" i="57"/>
  <c r="CB30" i="57"/>
  <c r="CC30" i="57"/>
  <c r="CD30" i="57"/>
  <c r="CE30" i="57"/>
  <c r="CF30" i="57"/>
  <c r="CG30" i="57"/>
  <c r="CH30" i="57"/>
  <c r="CI30" i="57"/>
  <c r="CJ30" i="57"/>
  <c r="CK30" i="57"/>
  <c r="CL30" i="57"/>
  <c r="CM30" i="57"/>
  <c r="CN30" i="57"/>
  <c r="CO30" i="57"/>
  <c r="CP30" i="57"/>
  <c r="CQ30" i="57"/>
  <c r="CR30" i="57"/>
  <c r="CS30" i="57"/>
  <c r="CT30" i="57"/>
  <c r="CU30" i="57"/>
  <c r="CV30" i="57"/>
  <c r="CW30" i="57"/>
  <c r="CX30" i="57"/>
  <c r="CY30" i="57"/>
  <c r="CZ30" i="57"/>
  <c r="BK28" i="57"/>
  <c r="BL28" i="57"/>
  <c r="BM28" i="57"/>
  <c r="BN28" i="57"/>
  <c r="BO28" i="57"/>
  <c r="BP28" i="57"/>
  <c r="BQ28" i="57"/>
  <c r="BR28" i="57"/>
  <c r="BS28" i="57"/>
  <c r="BT28" i="57"/>
  <c r="BU28" i="57"/>
  <c r="BV28" i="57"/>
  <c r="BW28" i="57"/>
  <c r="BX28" i="57"/>
  <c r="BY28" i="57"/>
  <c r="BZ28" i="57"/>
  <c r="CA28" i="57"/>
  <c r="CB28" i="57"/>
  <c r="CC28" i="57"/>
  <c r="CD28" i="57"/>
  <c r="CE28" i="57"/>
  <c r="CF28" i="57"/>
  <c r="CG28" i="57"/>
  <c r="CH28" i="57"/>
  <c r="CI28" i="57"/>
  <c r="CJ28" i="57"/>
  <c r="CK28" i="57"/>
  <c r="CL28" i="57"/>
  <c r="CM28" i="57"/>
  <c r="CN28" i="57"/>
  <c r="CO28" i="57"/>
  <c r="CP28" i="57"/>
  <c r="CQ28" i="57"/>
  <c r="CR28" i="57"/>
  <c r="CS28" i="57"/>
  <c r="CT28" i="57"/>
  <c r="CU28" i="57"/>
  <c r="CV28" i="57"/>
  <c r="CW28" i="57"/>
  <c r="CX28" i="57"/>
  <c r="CY28" i="57"/>
  <c r="CZ28" i="57"/>
  <c r="BK35" i="57"/>
  <c r="BL35" i="57"/>
  <c r="BM35" i="57"/>
  <c r="BN35" i="57"/>
  <c r="BO35" i="57"/>
  <c r="BP35" i="57"/>
  <c r="BQ35" i="57"/>
  <c r="BR35" i="57"/>
  <c r="BS35" i="57"/>
  <c r="BT35" i="57"/>
  <c r="BU35" i="57"/>
  <c r="BV35" i="57"/>
  <c r="BW35" i="57"/>
  <c r="BX35" i="57"/>
  <c r="BY35" i="57"/>
  <c r="BZ35" i="57"/>
  <c r="CA35" i="57"/>
  <c r="CB35" i="57"/>
  <c r="CC35" i="57"/>
  <c r="CD35" i="57"/>
  <c r="CE35" i="57"/>
  <c r="CF35" i="57"/>
  <c r="CG35" i="57"/>
  <c r="CH35" i="57"/>
  <c r="CI35" i="57"/>
  <c r="CJ35" i="57"/>
  <c r="CK35" i="57"/>
  <c r="CL35" i="57"/>
  <c r="CM35" i="57"/>
  <c r="CN35" i="57"/>
  <c r="CO35" i="57"/>
  <c r="CP35" i="57"/>
  <c r="CQ35" i="57"/>
  <c r="CR35" i="57"/>
  <c r="CS35" i="57"/>
  <c r="CT35" i="57"/>
  <c r="CU35" i="57"/>
  <c r="CV35" i="57"/>
  <c r="CW35" i="57"/>
  <c r="CX35" i="57"/>
  <c r="CY35" i="57"/>
  <c r="CZ35" i="57"/>
  <c r="BG33" i="57"/>
  <c r="BE33" i="57"/>
  <c r="AY33" i="57"/>
  <c r="DC26" i="57"/>
  <c r="DC33" i="57"/>
  <c r="AZ33" i="57"/>
  <c r="BA33" i="57"/>
  <c r="BB33" i="57"/>
  <c r="BI33" i="57"/>
  <c r="BG32" i="57"/>
  <c r="BE32" i="57"/>
  <c r="AY32" i="57"/>
  <c r="DD26" i="57"/>
  <c r="DE26" i="57"/>
  <c r="DE32" i="57"/>
  <c r="AZ32" i="57"/>
  <c r="BA32" i="57"/>
  <c r="BB32" i="57"/>
  <c r="BI32" i="57"/>
  <c r="BG29" i="57"/>
  <c r="BE29" i="57"/>
  <c r="AY29" i="57"/>
  <c r="DF26" i="57"/>
  <c r="DG26" i="57"/>
  <c r="DH26" i="57"/>
  <c r="DI26" i="57"/>
  <c r="DJ26" i="57"/>
  <c r="DK26" i="57"/>
  <c r="DL26" i="57"/>
  <c r="DM26" i="57"/>
  <c r="DN26" i="57"/>
  <c r="DO26" i="57"/>
  <c r="DP26" i="57"/>
  <c r="DD33" i="57"/>
  <c r="DE33" i="57"/>
  <c r="DF33" i="57"/>
  <c r="DG33" i="57"/>
  <c r="DH33" i="57"/>
  <c r="DI33" i="57"/>
  <c r="DJ33" i="57"/>
  <c r="DK33" i="57"/>
  <c r="DL33" i="57"/>
  <c r="DM33" i="57"/>
  <c r="DN33" i="57"/>
  <c r="DO33" i="57"/>
  <c r="DP33" i="57"/>
  <c r="DC32" i="57"/>
  <c r="DD32" i="57"/>
  <c r="DF32" i="57"/>
  <c r="DG32" i="57"/>
  <c r="DH32" i="57"/>
  <c r="DI32" i="57"/>
  <c r="DJ32" i="57"/>
  <c r="DK32" i="57"/>
  <c r="DL32" i="57"/>
  <c r="DM32" i="57"/>
  <c r="DN32" i="57"/>
  <c r="DO32" i="57"/>
  <c r="DP32" i="57"/>
  <c r="DC29" i="57"/>
  <c r="DD29" i="57"/>
  <c r="DE29" i="57"/>
  <c r="DF29" i="57"/>
  <c r="DG29" i="57"/>
  <c r="DH29" i="57"/>
  <c r="DI29" i="57"/>
  <c r="DJ29" i="57"/>
  <c r="DK29" i="57"/>
  <c r="DL29" i="57"/>
  <c r="DM29" i="57"/>
  <c r="DN29" i="57"/>
  <c r="DO29" i="57"/>
  <c r="DP29" i="57"/>
  <c r="DC34" i="57"/>
  <c r="DD34" i="57"/>
  <c r="DE34" i="57"/>
  <c r="DF34" i="57"/>
  <c r="DG34" i="57"/>
  <c r="DH34" i="57"/>
  <c r="DI34" i="57"/>
  <c r="DJ34" i="57"/>
  <c r="DK34" i="57"/>
  <c r="DL34" i="57"/>
  <c r="DM34" i="57"/>
  <c r="DN34" i="57"/>
  <c r="DO34" i="57"/>
  <c r="DP34" i="57"/>
  <c r="DC31" i="57"/>
  <c r="DD31" i="57"/>
  <c r="DE31" i="57"/>
  <c r="DF31" i="57"/>
  <c r="DG31" i="57"/>
  <c r="DH31" i="57"/>
  <c r="DI31" i="57"/>
  <c r="DJ31" i="57"/>
  <c r="DK31" i="57"/>
  <c r="DL31" i="57"/>
  <c r="DM31" i="57"/>
  <c r="DN31" i="57"/>
  <c r="DO31" i="57"/>
  <c r="DP31" i="57"/>
  <c r="DC30" i="57"/>
  <c r="DD30" i="57"/>
  <c r="DE30" i="57"/>
  <c r="DF30" i="57"/>
  <c r="DG30" i="57"/>
  <c r="DH30" i="57"/>
  <c r="DI30" i="57"/>
  <c r="DJ30" i="57"/>
  <c r="DK30" i="57"/>
  <c r="DL30" i="57"/>
  <c r="DM30" i="57"/>
  <c r="DN30" i="57"/>
  <c r="DO30" i="57"/>
  <c r="DP30" i="57"/>
  <c r="DC28" i="57"/>
  <c r="DD28" i="57"/>
  <c r="DE28" i="57"/>
  <c r="DF28" i="57"/>
  <c r="DG28" i="57"/>
  <c r="DH28" i="57"/>
  <c r="DI28" i="57"/>
  <c r="DJ28" i="57"/>
  <c r="DK28" i="57"/>
  <c r="DL28" i="57"/>
  <c r="DM28" i="57"/>
  <c r="DN28" i="57"/>
  <c r="DO28" i="57"/>
  <c r="DP28" i="57"/>
  <c r="DC35" i="57"/>
  <c r="DD35" i="57"/>
  <c r="DE35" i="57"/>
  <c r="DF35" i="57"/>
  <c r="DG35" i="57"/>
  <c r="DH35" i="57"/>
  <c r="DI35" i="57"/>
  <c r="DJ35" i="57"/>
  <c r="DK35" i="57"/>
  <c r="DL35" i="57"/>
  <c r="DM35" i="57"/>
  <c r="DN35" i="57"/>
  <c r="DO35" i="57"/>
  <c r="DP35" i="57"/>
  <c r="DC37" i="57"/>
  <c r="DD37" i="57"/>
  <c r="DE37" i="57"/>
  <c r="DF37" i="57"/>
  <c r="DG37" i="57"/>
  <c r="DH37" i="57"/>
  <c r="DI37" i="57"/>
  <c r="DJ37" i="57"/>
  <c r="DK37" i="57"/>
  <c r="DL37" i="57"/>
  <c r="DM37" i="57"/>
  <c r="DN37" i="57"/>
  <c r="DO37" i="57"/>
  <c r="DP37" i="57"/>
  <c r="DC38" i="57"/>
  <c r="DD38" i="57"/>
  <c r="DE38" i="57"/>
  <c r="DF38" i="57"/>
  <c r="DG38" i="57"/>
  <c r="DH38" i="57"/>
  <c r="DI38" i="57"/>
  <c r="DJ38" i="57"/>
  <c r="DK38" i="57"/>
  <c r="DL38" i="57"/>
  <c r="DM38" i="57"/>
  <c r="DN38" i="57"/>
  <c r="DO38" i="57"/>
  <c r="DP38" i="57"/>
  <c r="DC39" i="57"/>
  <c r="DD39" i="57"/>
  <c r="DE39" i="57"/>
  <c r="DF39" i="57"/>
  <c r="DG39" i="57"/>
  <c r="DH39" i="57"/>
  <c r="DI39" i="57"/>
  <c r="DJ39" i="57"/>
  <c r="DK39" i="57"/>
  <c r="DL39" i="57"/>
  <c r="DM39" i="57"/>
  <c r="DN39" i="57"/>
  <c r="DO39" i="57"/>
  <c r="DP39" i="57"/>
  <c r="DC40" i="57"/>
  <c r="DD40" i="57"/>
  <c r="DE40" i="57"/>
  <c r="DF40" i="57"/>
  <c r="DG40" i="57"/>
  <c r="DH40" i="57"/>
  <c r="DI40" i="57"/>
  <c r="DJ40" i="57"/>
  <c r="DK40" i="57"/>
  <c r="DL40" i="57"/>
  <c r="DM40" i="57"/>
  <c r="DN40" i="57"/>
  <c r="DO40" i="57"/>
  <c r="DP40" i="57"/>
  <c r="DC41" i="57"/>
  <c r="DD41" i="57"/>
  <c r="DE41" i="57"/>
  <c r="DF41" i="57"/>
  <c r="DG41" i="57"/>
  <c r="DH41" i="57"/>
  <c r="DI41" i="57"/>
  <c r="DJ41" i="57"/>
  <c r="DK41" i="57"/>
  <c r="DL41" i="57"/>
  <c r="DM41" i="57"/>
  <c r="DN41" i="57"/>
  <c r="DO41" i="57"/>
  <c r="DP41" i="57"/>
  <c r="DC42" i="57"/>
  <c r="DD42" i="57"/>
  <c r="DE42" i="57"/>
  <c r="DF42" i="57"/>
  <c r="DG42" i="57"/>
  <c r="DH42" i="57"/>
  <c r="DI42" i="57"/>
  <c r="DJ42" i="57"/>
  <c r="DK42" i="57"/>
  <c r="DL42" i="57"/>
  <c r="DM42" i="57"/>
  <c r="DN42" i="57"/>
  <c r="DO42" i="57"/>
  <c r="DP42" i="57"/>
  <c r="DC43" i="57"/>
  <c r="DD43" i="57"/>
  <c r="DE43" i="57"/>
  <c r="DF43" i="57"/>
  <c r="DG43" i="57"/>
  <c r="DH43" i="57"/>
  <c r="DI43" i="57"/>
  <c r="DJ43" i="57"/>
  <c r="DK43" i="57"/>
  <c r="DL43" i="57"/>
  <c r="DM43" i="57"/>
  <c r="DN43" i="57"/>
  <c r="DO43" i="57"/>
  <c r="DP43" i="57"/>
  <c r="DC44" i="57"/>
  <c r="DD44" i="57"/>
  <c r="DE44" i="57"/>
  <c r="DF44" i="57"/>
  <c r="DG44" i="57"/>
  <c r="DH44" i="57"/>
  <c r="DI44" i="57"/>
  <c r="DJ44" i="57"/>
  <c r="DK44" i="57"/>
  <c r="DL44" i="57"/>
  <c r="DM44" i="57"/>
  <c r="DN44" i="57"/>
  <c r="DO44" i="57"/>
  <c r="DP44" i="57"/>
  <c r="DC45" i="57"/>
  <c r="DD45" i="57"/>
  <c r="DE45" i="57"/>
  <c r="DF45" i="57"/>
  <c r="DG45" i="57"/>
  <c r="DH45" i="57"/>
  <c r="DI45" i="57"/>
  <c r="DJ45" i="57"/>
  <c r="DK45" i="57"/>
  <c r="DL45" i="57"/>
  <c r="DM45" i="57"/>
  <c r="DN45" i="57"/>
  <c r="DO45" i="57"/>
  <c r="DP45" i="57"/>
  <c r="DC46" i="57"/>
  <c r="DD46" i="57"/>
  <c r="DE46" i="57"/>
  <c r="DF46" i="57"/>
  <c r="DG46" i="57"/>
  <c r="DH46" i="57"/>
  <c r="DI46" i="57"/>
  <c r="DJ46" i="57"/>
  <c r="DK46" i="57"/>
  <c r="DL46" i="57"/>
  <c r="DM46" i="57"/>
  <c r="DN46" i="57"/>
  <c r="DO46" i="57"/>
  <c r="DP46" i="57"/>
  <c r="DC47" i="57"/>
  <c r="DD47" i="57"/>
  <c r="DE47" i="57"/>
  <c r="DF47" i="57"/>
  <c r="DG47" i="57"/>
  <c r="DH47" i="57"/>
  <c r="DI47" i="57"/>
  <c r="DJ47" i="57"/>
  <c r="DK47" i="57"/>
  <c r="DL47" i="57"/>
  <c r="DM47" i="57"/>
  <c r="DN47" i="57"/>
  <c r="DO47" i="57"/>
  <c r="DP47" i="57"/>
  <c r="DC48" i="57"/>
  <c r="DD48" i="57"/>
  <c r="DE48" i="57"/>
  <c r="DF48" i="57"/>
  <c r="DG48" i="57"/>
  <c r="DH48" i="57"/>
  <c r="DI48" i="57"/>
  <c r="DJ48" i="57"/>
  <c r="DK48" i="57"/>
  <c r="DL48" i="57"/>
  <c r="DM48" i="57"/>
  <c r="DN48" i="57"/>
  <c r="DO48" i="57"/>
  <c r="DP48" i="57"/>
  <c r="DC49" i="57"/>
  <c r="DD49" i="57"/>
  <c r="DE49" i="57"/>
  <c r="DF49" i="57"/>
  <c r="DG49" i="57"/>
  <c r="DH49" i="57"/>
  <c r="DI49" i="57"/>
  <c r="DJ49" i="57"/>
  <c r="DK49" i="57"/>
  <c r="DL49" i="57"/>
  <c r="DM49" i="57"/>
  <c r="DN49" i="57"/>
  <c r="DO49" i="57"/>
  <c r="DP49" i="57"/>
  <c r="DC50" i="57"/>
  <c r="DD50" i="57"/>
  <c r="DE50" i="57"/>
  <c r="DF50" i="57"/>
  <c r="DG50" i="57"/>
  <c r="DH50" i="57"/>
  <c r="DI50" i="57"/>
  <c r="DJ50" i="57"/>
  <c r="DK50" i="57"/>
  <c r="DL50" i="57"/>
  <c r="DM50" i="57"/>
  <c r="DN50" i="57"/>
  <c r="DO50" i="57"/>
  <c r="DP50" i="57"/>
  <c r="DC51" i="57"/>
  <c r="DD51" i="57"/>
  <c r="DE51" i="57"/>
  <c r="DF51" i="57"/>
  <c r="DG51" i="57"/>
  <c r="DH51" i="57"/>
  <c r="DI51" i="57"/>
  <c r="DJ51" i="57"/>
  <c r="DK51" i="57"/>
  <c r="DL51" i="57"/>
  <c r="DM51" i="57"/>
  <c r="DN51" i="57"/>
  <c r="DO51" i="57"/>
  <c r="DP51" i="57"/>
  <c r="DC52" i="57"/>
  <c r="DD52" i="57"/>
  <c r="DE52" i="57"/>
  <c r="DF52" i="57"/>
  <c r="DG52" i="57"/>
  <c r="DH52" i="57"/>
  <c r="DI52" i="57"/>
  <c r="DJ52" i="57"/>
  <c r="DK52" i="57"/>
  <c r="DL52" i="57"/>
  <c r="DM52" i="57"/>
  <c r="DN52" i="57"/>
  <c r="DO52" i="57"/>
  <c r="DP52" i="57"/>
  <c r="DC53" i="57"/>
  <c r="DD53" i="57"/>
  <c r="DE53" i="57"/>
  <c r="DF53" i="57"/>
  <c r="DG53" i="57"/>
  <c r="DH53" i="57"/>
  <c r="DI53" i="57"/>
  <c r="DJ53" i="57"/>
  <c r="DK53" i="57"/>
  <c r="DL53" i="57"/>
  <c r="DM53" i="57"/>
  <c r="DN53" i="57"/>
  <c r="DO53" i="57"/>
  <c r="DP53" i="57"/>
  <c r="DC54" i="57"/>
  <c r="DD54" i="57"/>
  <c r="DE54" i="57"/>
  <c r="DF54" i="57"/>
  <c r="DG54" i="57"/>
  <c r="DH54" i="57"/>
  <c r="DI54" i="57"/>
  <c r="DJ54" i="57"/>
  <c r="DK54" i="57"/>
  <c r="DL54" i="57"/>
  <c r="DM54" i="57"/>
  <c r="DN54" i="57"/>
  <c r="DO54" i="57"/>
  <c r="DP54" i="57"/>
  <c r="DC55" i="57"/>
  <c r="DD55" i="57"/>
  <c r="DE55" i="57"/>
  <c r="DF55" i="57"/>
  <c r="DG55" i="57"/>
  <c r="DH55" i="57"/>
  <c r="DI55" i="57"/>
  <c r="DJ55" i="57"/>
  <c r="DK55" i="57"/>
  <c r="DL55" i="57"/>
  <c r="DM55" i="57"/>
  <c r="DN55" i="57"/>
  <c r="DO55" i="57"/>
  <c r="DP55" i="57"/>
  <c r="DC56" i="57"/>
  <c r="DD56" i="57"/>
  <c r="DE56" i="57"/>
  <c r="DF56" i="57"/>
  <c r="DG56" i="57"/>
  <c r="DH56" i="57"/>
  <c r="DI56" i="57"/>
  <c r="DJ56" i="57"/>
  <c r="DK56" i="57"/>
  <c r="DL56" i="57"/>
  <c r="DM56" i="57"/>
  <c r="DN56" i="57"/>
  <c r="DO56" i="57"/>
  <c r="DP56" i="57"/>
  <c r="DC57" i="57"/>
  <c r="DD57" i="57"/>
  <c r="DE57" i="57"/>
  <c r="DF57" i="57"/>
  <c r="DG57" i="57"/>
  <c r="DH57" i="57"/>
  <c r="DI57" i="57"/>
  <c r="DJ57" i="57"/>
  <c r="DK57" i="57"/>
  <c r="DL57" i="57"/>
  <c r="DM57" i="57"/>
  <c r="DN57" i="57"/>
  <c r="DO57" i="57"/>
  <c r="DP57" i="57"/>
  <c r="AZ29" i="57"/>
  <c r="BA29" i="57"/>
  <c r="BB29" i="57"/>
  <c r="BI29" i="57"/>
  <c r="BG34" i="57"/>
  <c r="BE34" i="57"/>
  <c r="AY34" i="57"/>
  <c r="AZ34" i="57"/>
  <c r="BA34" i="57"/>
  <c r="BB34" i="57"/>
  <c r="BI34" i="57"/>
  <c r="BG31" i="57"/>
  <c r="BE31" i="57"/>
  <c r="AY31" i="57"/>
  <c r="AZ31" i="57"/>
  <c r="BA31" i="57"/>
  <c r="BB31" i="57"/>
  <c r="BI31" i="57"/>
  <c r="BG30" i="57"/>
  <c r="BE30" i="57"/>
  <c r="AY30" i="57"/>
  <c r="AZ30" i="57"/>
  <c r="BA30" i="57"/>
  <c r="BB30" i="57"/>
  <c r="BI30" i="57"/>
  <c r="BG28" i="57"/>
  <c r="BE28" i="57"/>
  <c r="AY28" i="57"/>
  <c r="AZ28" i="57"/>
  <c r="BA28" i="57"/>
  <c r="BB28" i="57"/>
  <c r="BI28" i="57"/>
  <c r="BG35" i="57"/>
  <c r="BE35" i="57"/>
  <c r="AY35" i="57"/>
  <c r="AZ35" i="57"/>
  <c r="BA35" i="57"/>
  <c r="BB35" i="57"/>
  <c r="BI35" i="57"/>
  <c r="BG37" i="57"/>
  <c r="BE37" i="57"/>
  <c r="AY37" i="57"/>
  <c r="AZ37" i="57"/>
  <c r="BA37" i="57"/>
  <c r="BB37" i="57"/>
  <c r="BI37" i="57"/>
  <c r="BG38" i="57"/>
  <c r="BE38" i="57"/>
  <c r="AY38" i="57"/>
  <c r="AZ38" i="57"/>
  <c r="BA38" i="57"/>
  <c r="BB38" i="57"/>
  <c r="BI38" i="57"/>
  <c r="BG39" i="57"/>
  <c r="BE39" i="57"/>
  <c r="AY39" i="57"/>
  <c r="AZ39" i="57"/>
  <c r="BA39" i="57"/>
  <c r="BB39" i="57"/>
  <c r="BI39" i="57"/>
  <c r="BG40" i="57"/>
  <c r="BE40" i="57"/>
  <c r="AY40" i="57"/>
  <c r="AZ40" i="57"/>
  <c r="BA40" i="57"/>
  <c r="BB40" i="57"/>
  <c r="BI40" i="57"/>
  <c r="BG41" i="57"/>
  <c r="BE41" i="57"/>
  <c r="AY41" i="57"/>
  <c r="AZ41" i="57"/>
  <c r="BA41" i="57"/>
  <c r="BB41" i="57"/>
  <c r="BI41" i="57"/>
  <c r="BG42" i="57"/>
  <c r="BE42" i="57"/>
  <c r="AY42" i="57"/>
  <c r="AZ42" i="57"/>
  <c r="BA42" i="57"/>
  <c r="BB42" i="57"/>
  <c r="BI42" i="57"/>
  <c r="BG43" i="57"/>
  <c r="BE43" i="57"/>
  <c r="AY43" i="57"/>
  <c r="AZ43" i="57"/>
  <c r="BA43" i="57"/>
  <c r="BB43" i="57"/>
  <c r="BI43" i="57"/>
  <c r="BG44" i="57"/>
  <c r="BE44" i="57"/>
  <c r="AY44" i="57"/>
  <c r="AZ44" i="57"/>
  <c r="BA44" i="57"/>
  <c r="BB44" i="57"/>
  <c r="BI44" i="57"/>
  <c r="BG45" i="57"/>
  <c r="BE45" i="57"/>
  <c r="AY45" i="57"/>
  <c r="AZ45" i="57"/>
  <c r="BA45" i="57"/>
  <c r="BB45" i="57"/>
  <c r="BI45" i="57"/>
  <c r="BG46" i="57"/>
  <c r="BE46" i="57"/>
  <c r="AY46" i="57"/>
  <c r="AZ46" i="57"/>
  <c r="BA46" i="57"/>
  <c r="BB46" i="57"/>
  <c r="BI46" i="57"/>
  <c r="BG47" i="57"/>
  <c r="BE47" i="57"/>
  <c r="AY47" i="57"/>
  <c r="AZ47" i="57"/>
  <c r="BA47" i="57"/>
  <c r="BB47" i="57"/>
  <c r="BI47" i="57"/>
  <c r="BG48" i="57"/>
  <c r="BE48" i="57"/>
  <c r="AY48" i="57"/>
  <c r="AZ48" i="57"/>
  <c r="BA48" i="57"/>
  <c r="BB48" i="57"/>
  <c r="BI48" i="57"/>
  <c r="BG49" i="57"/>
  <c r="BE49" i="57"/>
  <c r="AY49" i="57"/>
  <c r="AZ49" i="57"/>
  <c r="BA49" i="57"/>
  <c r="BB49" i="57"/>
  <c r="BI49" i="57"/>
  <c r="BG50" i="57"/>
  <c r="BE50" i="57"/>
  <c r="AY50" i="57"/>
  <c r="AZ50" i="57"/>
  <c r="BA50" i="57"/>
  <c r="BB50" i="57"/>
  <c r="BI50" i="57"/>
  <c r="BG51" i="57"/>
  <c r="BE51" i="57"/>
  <c r="AY51" i="57"/>
  <c r="AZ51" i="57"/>
  <c r="BA51" i="57"/>
  <c r="BB51" i="57"/>
  <c r="BI51" i="57"/>
  <c r="BG52" i="57"/>
  <c r="BE52" i="57"/>
  <c r="AY52" i="57"/>
  <c r="AZ52" i="57"/>
  <c r="BA52" i="57"/>
  <c r="BB52" i="57"/>
  <c r="BI52" i="57"/>
  <c r="BG53" i="57"/>
  <c r="BE53" i="57"/>
  <c r="AY53" i="57"/>
  <c r="AZ53" i="57"/>
  <c r="BA53" i="57"/>
  <c r="BB53" i="57"/>
  <c r="BI53" i="57"/>
  <c r="BG54" i="57"/>
  <c r="BE54" i="57"/>
  <c r="AY54" i="57"/>
  <c r="AZ54" i="57"/>
  <c r="BA54" i="57"/>
  <c r="BB54" i="57"/>
  <c r="BI54" i="57"/>
  <c r="BG55" i="57"/>
  <c r="BE55" i="57"/>
  <c r="AY55" i="57"/>
  <c r="AZ55" i="57"/>
  <c r="BA55" i="57"/>
  <c r="BB55" i="57"/>
  <c r="BI55" i="57"/>
  <c r="BG56" i="57"/>
  <c r="BE56" i="57"/>
  <c r="AY56" i="57"/>
  <c r="AZ56" i="57"/>
  <c r="BA56" i="57"/>
  <c r="BB56" i="57"/>
  <c r="BI56" i="57"/>
  <c r="BG57" i="57"/>
  <c r="BE57" i="57"/>
  <c r="AY57" i="57"/>
  <c r="AZ57" i="57"/>
  <c r="BA57" i="57"/>
  <c r="BB57" i="57"/>
  <c r="BI57" i="57"/>
  <c r="BC33" i="57"/>
  <c r="BC32" i="57"/>
  <c r="BC29" i="57"/>
  <c r="BC34" i="57"/>
  <c r="BC31" i="57"/>
  <c r="BC30" i="57"/>
  <c r="BC28" i="57"/>
  <c r="BC35" i="57"/>
  <c r="BC37" i="57"/>
  <c r="BC38" i="57"/>
  <c r="BC39" i="57"/>
  <c r="BC40" i="57"/>
  <c r="BC41" i="57"/>
  <c r="BC42" i="57"/>
  <c r="BC43" i="57"/>
  <c r="BC44" i="57"/>
  <c r="BC45" i="57"/>
  <c r="BC46" i="57"/>
  <c r="BC47" i="57"/>
  <c r="BC48" i="57"/>
  <c r="BC49" i="57"/>
  <c r="BC50" i="57"/>
  <c r="BC51" i="57"/>
  <c r="BC52" i="57"/>
  <c r="BC53" i="57"/>
  <c r="BC54" i="57"/>
  <c r="BC55" i="57"/>
  <c r="BC56" i="57"/>
  <c r="BC57" i="57"/>
  <c r="AX33" i="57"/>
  <c r="AX32" i="57"/>
  <c r="AX29" i="57"/>
  <c r="AX34" i="57"/>
  <c r="AX28" i="57"/>
  <c r="AX30" i="57"/>
  <c r="AX31" i="57"/>
  <c r="DS36" i="57"/>
  <c r="BD34" i="57"/>
  <c r="DT36" i="57"/>
  <c r="DU36" i="57"/>
  <c r="DV36" i="57"/>
  <c r="DW36" i="57"/>
  <c r="DX36" i="57"/>
  <c r="A37" i="57"/>
  <c r="AX37" i="57"/>
  <c r="BD37" i="57"/>
  <c r="BF37" i="57"/>
  <c r="BH37" i="57"/>
  <c r="DR37" i="57"/>
  <c r="DS37" i="57"/>
  <c r="DT37" i="57"/>
  <c r="DU37" i="57"/>
  <c r="DV37" i="57"/>
  <c r="DW37" i="57"/>
  <c r="DX37" i="57"/>
  <c r="A38" i="57"/>
  <c r="AX38" i="57"/>
  <c r="BD38" i="57"/>
  <c r="BF38" i="57"/>
  <c r="BH38" i="57"/>
  <c r="DR38" i="57"/>
  <c r="DS38" i="57"/>
  <c r="DT38" i="57"/>
  <c r="DU38" i="57"/>
  <c r="DV38" i="57"/>
  <c r="DW38" i="57"/>
  <c r="DX38" i="57"/>
  <c r="A39" i="57"/>
  <c r="AX39" i="57"/>
  <c r="BD39" i="57"/>
  <c r="BF39" i="57"/>
  <c r="BH39" i="57"/>
  <c r="DR39" i="57"/>
  <c r="DS39" i="57"/>
  <c r="DT39" i="57"/>
  <c r="DU39" i="57"/>
  <c r="DV39" i="57"/>
  <c r="DW39" i="57"/>
  <c r="DX39" i="57"/>
  <c r="A40" i="57"/>
  <c r="AX40" i="57"/>
  <c r="BD40" i="57"/>
  <c r="BF40" i="57"/>
  <c r="BH40" i="57"/>
  <c r="DR40" i="57"/>
  <c r="DS40" i="57"/>
  <c r="DT40" i="57"/>
  <c r="DU40" i="57"/>
  <c r="DV40" i="57"/>
  <c r="DW40" i="57"/>
  <c r="DX40" i="57"/>
  <c r="A41" i="57"/>
  <c r="AX41" i="57"/>
  <c r="BD41" i="57"/>
  <c r="BF41" i="57"/>
  <c r="BH41" i="57"/>
  <c r="DR41" i="57"/>
  <c r="DS41" i="57"/>
  <c r="DT41" i="57"/>
  <c r="DU41" i="57"/>
  <c r="DV41" i="57"/>
  <c r="DW41" i="57"/>
  <c r="DX41" i="57"/>
  <c r="A42" i="57"/>
  <c r="AX42" i="57"/>
  <c r="BD42" i="57"/>
  <c r="BF42" i="57"/>
  <c r="BH42" i="57"/>
  <c r="DR42" i="57"/>
  <c r="DS42" i="57"/>
  <c r="DT42" i="57"/>
  <c r="DU42" i="57"/>
  <c r="DV42" i="57"/>
  <c r="DW42" i="57"/>
  <c r="DX42" i="57"/>
  <c r="A43" i="57"/>
  <c r="AX43" i="57"/>
  <c r="BD43" i="57"/>
  <c r="BF43" i="57"/>
  <c r="BH43" i="57"/>
  <c r="DR43" i="57"/>
  <c r="DS43" i="57"/>
  <c r="DT43" i="57"/>
  <c r="DU43" i="57"/>
  <c r="DV43" i="57"/>
  <c r="DW43" i="57"/>
  <c r="DX43" i="57"/>
  <c r="A44" i="57"/>
  <c r="AX44" i="57"/>
  <c r="BD44" i="57"/>
  <c r="BF44" i="57"/>
  <c r="BH44" i="57"/>
  <c r="DR44" i="57"/>
  <c r="DS44" i="57"/>
  <c r="DT44" i="57"/>
  <c r="DU44" i="57"/>
  <c r="DV44" i="57"/>
  <c r="DW44" i="57"/>
  <c r="DX44" i="57"/>
  <c r="A45" i="57"/>
  <c r="AX45" i="57"/>
  <c r="BD45" i="57"/>
  <c r="BF45" i="57"/>
  <c r="BH45" i="57"/>
  <c r="DR45" i="57"/>
  <c r="DS45" i="57"/>
  <c r="DT45" i="57"/>
  <c r="DU45" i="57"/>
  <c r="DV45" i="57"/>
  <c r="DW45" i="57"/>
  <c r="DX45" i="57"/>
  <c r="A46" i="57"/>
  <c r="AX46" i="57"/>
  <c r="BD46" i="57"/>
  <c r="BF46" i="57"/>
  <c r="BH46" i="57"/>
  <c r="DR46" i="57"/>
  <c r="DS46" i="57"/>
  <c r="DT46" i="57"/>
  <c r="DU46" i="57"/>
  <c r="DV46" i="57"/>
  <c r="DW46" i="57"/>
  <c r="DX46" i="57"/>
  <c r="A47" i="57"/>
  <c r="AX47" i="57"/>
  <c r="BD47" i="57"/>
  <c r="BF47" i="57"/>
  <c r="BH47" i="57"/>
  <c r="DR47" i="57"/>
  <c r="DS47" i="57"/>
  <c r="DT47" i="57"/>
  <c r="DU47" i="57"/>
  <c r="DV47" i="57"/>
  <c r="DW47" i="57"/>
  <c r="DX47" i="57"/>
  <c r="A48" i="57"/>
  <c r="AX48" i="57"/>
  <c r="BD48" i="57"/>
  <c r="BF48" i="57"/>
  <c r="BH48" i="57"/>
  <c r="DR48" i="57"/>
  <c r="DS48" i="57"/>
  <c r="DT48" i="57"/>
  <c r="DU48" i="57"/>
  <c r="DV48" i="57"/>
  <c r="DW48" i="57"/>
  <c r="DX48" i="57"/>
  <c r="A49" i="57"/>
  <c r="AX49" i="57"/>
  <c r="BD49" i="57"/>
  <c r="BF49" i="57"/>
  <c r="BH49" i="57"/>
  <c r="DR49" i="57"/>
  <c r="DS49" i="57"/>
  <c r="DT49" i="57"/>
  <c r="DU49" i="57"/>
  <c r="DV49" i="57"/>
  <c r="DW49" i="57"/>
  <c r="DX49" i="57"/>
  <c r="A50" i="57"/>
  <c r="AX50" i="57"/>
  <c r="BD50" i="57"/>
  <c r="BF50" i="57"/>
  <c r="BH50" i="57"/>
  <c r="DR50" i="57"/>
  <c r="DS50" i="57"/>
  <c r="DT50" i="57"/>
  <c r="DU50" i="57"/>
  <c r="DV50" i="57"/>
  <c r="DW50" i="57"/>
  <c r="DX50" i="57"/>
  <c r="A51" i="57"/>
  <c r="AX51" i="57"/>
  <c r="BD51" i="57"/>
  <c r="BF51" i="57"/>
  <c r="BH51" i="57"/>
  <c r="DR51" i="57"/>
  <c r="DS51" i="57"/>
  <c r="DT51" i="57"/>
  <c r="DU51" i="57"/>
  <c r="DV51" i="57"/>
  <c r="DW51" i="57"/>
  <c r="DX51" i="57"/>
  <c r="A52" i="57"/>
  <c r="AX52" i="57"/>
  <c r="BD52" i="57"/>
  <c r="BF52" i="57"/>
  <c r="BH52" i="57"/>
  <c r="DR52" i="57"/>
  <c r="DS52" i="57"/>
  <c r="DT52" i="57"/>
  <c r="DU52" i="57"/>
  <c r="DV52" i="57"/>
  <c r="DW52" i="57"/>
  <c r="DX52" i="57"/>
  <c r="A53" i="57"/>
  <c r="AX53" i="57"/>
  <c r="BD53" i="57"/>
  <c r="BF53" i="57"/>
  <c r="BH53" i="57"/>
  <c r="DR53" i="57"/>
  <c r="DS53" i="57"/>
  <c r="DT53" i="57"/>
  <c r="DU53" i="57"/>
  <c r="DV53" i="57"/>
  <c r="DW53" i="57"/>
  <c r="DX53" i="57"/>
  <c r="A54" i="57"/>
  <c r="AX54" i="57"/>
  <c r="BD54" i="57"/>
  <c r="BF54" i="57"/>
  <c r="BH54" i="57"/>
  <c r="DR54" i="57"/>
  <c r="DS54" i="57"/>
  <c r="DT54" i="57"/>
  <c r="DU54" i="57"/>
  <c r="DV54" i="57"/>
  <c r="DW54" i="57"/>
  <c r="DX54" i="57"/>
  <c r="A55" i="57"/>
  <c r="AX55" i="57"/>
  <c r="BD55" i="57"/>
  <c r="BF55" i="57"/>
  <c r="BH55" i="57"/>
  <c r="DR55" i="57"/>
  <c r="DS55" i="57"/>
  <c r="DT55" i="57"/>
  <c r="DU55" i="57"/>
  <c r="DV55" i="57"/>
  <c r="DW55" i="57"/>
  <c r="DX55" i="57"/>
  <c r="A56" i="57"/>
  <c r="AX56" i="57"/>
  <c r="BD56" i="57"/>
  <c r="BF56" i="57"/>
  <c r="BH56" i="57"/>
  <c r="DR56" i="57"/>
  <c r="DS56" i="57"/>
  <c r="DT56" i="57"/>
  <c r="DU56" i="57"/>
  <c r="DV56" i="57"/>
  <c r="DW56" i="57"/>
  <c r="DX56" i="57"/>
  <c r="A57" i="57"/>
  <c r="AX57" i="57"/>
  <c r="BD57" i="57"/>
  <c r="BF57" i="57"/>
  <c r="BH57" i="57"/>
  <c r="DR57" i="57"/>
  <c r="DS57" i="57"/>
  <c r="DT57" i="57"/>
  <c r="DU57" i="57"/>
  <c r="DV57" i="57"/>
  <c r="DW57" i="57"/>
  <c r="DX57" i="57"/>
  <c r="BD33" i="57"/>
  <c r="BD32" i="57"/>
  <c r="BD29" i="57"/>
  <c r="BD31" i="57"/>
  <c r="BD30" i="57"/>
  <c r="BD28" i="57"/>
  <c r="AX35" i="57"/>
  <c r="BD35" i="57"/>
  <c r="DR35" i="57"/>
  <c r="DX35" i="57"/>
  <c r="DW35" i="57"/>
  <c r="DV35" i="57"/>
  <c r="DU35" i="57"/>
  <c r="DT35" i="57"/>
  <c r="DS35" i="57"/>
  <c r="BF35" i="57"/>
  <c r="BH35" i="57"/>
  <c r="A35" i="57"/>
  <c r="DR28" i="57"/>
  <c r="DX28" i="57"/>
  <c r="DW28" i="57"/>
  <c r="DV28" i="57"/>
  <c r="DU28" i="57"/>
  <c r="DT28" i="57"/>
  <c r="DS28" i="57"/>
  <c r="BF28" i="57"/>
  <c r="BH28" i="57"/>
  <c r="A28" i="57"/>
  <c r="DR30" i="57"/>
  <c r="DX30" i="57"/>
  <c r="DW30" i="57"/>
  <c r="DV30" i="57"/>
  <c r="DU30" i="57"/>
  <c r="DT30" i="57"/>
  <c r="DS30" i="57"/>
  <c r="BF30" i="57"/>
  <c r="BH30" i="57"/>
  <c r="A30" i="57"/>
  <c r="DR31" i="57"/>
  <c r="DX31" i="57"/>
  <c r="DW31" i="57"/>
  <c r="DV31" i="57"/>
  <c r="DU31" i="57"/>
  <c r="DT31" i="57"/>
  <c r="DS31" i="57"/>
  <c r="BF31" i="57"/>
  <c r="BH31" i="57"/>
  <c r="A31" i="57"/>
  <c r="DR34" i="57"/>
  <c r="DX34" i="57"/>
  <c r="DW34" i="57"/>
  <c r="DV34" i="57"/>
  <c r="DU34" i="57"/>
  <c r="DT34" i="57"/>
  <c r="DS34" i="57"/>
  <c r="BF34" i="57"/>
  <c r="BH34" i="57"/>
  <c r="A34" i="57"/>
  <c r="DR29" i="57"/>
  <c r="DX29" i="57"/>
  <c r="DW29" i="57"/>
  <c r="DV29" i="57"/>
  <c r="DU29" i="57"/>
  <c r="DT29" i="57"/>
  <c r="DS29" i="57"/>
  <c r="BF29" i="57"/>
  <c r="BH29" i="57"/>
  <c r="A29" i="57"/>
  <c r="DR32" i="57"/>
  <c r="DX32" i="57"/>
  <c r="DW32" i="57"/>
  <c r="DV32" i="57"/>
  <c r="DU32" i="57"/>
  <c r="DT32" i="57"/>
  <c r="DS32" i="57"/>
  <c r="BF32" i="57"/>
  <c r="BH32" i="57"/>
  <c r="A32" i="57"/>
  <c r="DR33" i="57"/>
  <c r="DX33" i="57"/>
  <c r="DW33" i="57"/>
  <c r="DV33" i="57"/>
  <c r="DU33" i="57"/>
  <c r="DT33" i="57"/>
  <c r="DS33" i="57"/>
  <c r="BF33" i="57"/>
  <c r="BH33" i="57"/>
  <c r="A33" i="57"/>
  <c r="AS27" i="57"/>
  <c r="AP27" i="57"/>
  <c r="AM27" i="57"/>
  <c r="AJ27" i="57"/>
  <c r="AG27" i="57"/>
  <c r="AD27" i="57"/>
  <c r="AA27" i="57"/>
  <c r="X27" i="57"/>
  <c r="U27" i="57"/>
  <c r="R27" i="57"/>
  <c r="O27" i="57"/>
  <c r="L27" i="57"/>
  <c r="I27" i="57"/>
  <c r="CX26" i="57"/>
  <c r="CU26" i="57"/>
  <c r="CR26" i="57"/>
  <c r="CO26" i="57"/>
  <c r="CL26" i="57"/>
  <c r="CI26" i="57"/>
  <c r="CF26" i="57"/>
  <c r="CC26" i="57"/>
  <c r="BZ26" i="57"/>
  <c r="BW26" i="57"/>
  <c r="BT26" i="57"/>
  <c r="BQ26" i="57"/>
  <c r="BN26" i="57"/>
  <c r="BK26" i="57"/>
  <c r="F24" i="57"/>
  <c r="CZ24" i="57"/>
  <c r="G24" i="57"/>
  <c r="CY24" i="57"/>
  <c r="H24" i="57"/>
  <c r="CX24" i="57"/>
  <c r="I24" i="57"/>
  <c r="CW24" i="57"/>
  <c r="J24" i="57"/>
  <c r="CV24" i="57"/>
  <c r="K24" i="57"/>
  <c r="CU24" i="57"/>
  <c r="L24" i="57"/>
  <c r="CT24" i="57"/>
  <c r="M24" i="57"/>
  <c r="CS24" i="57"/>
  <c r="N24" i="57"/>
  <c r="CR24" i="57"/>
  <c r="O24" i="57"/>
  <c r="CQ24" i="57"/>
  <c r="P24" i="57"/>
  <c r="CP24" i="57"/>
  <c r="Q24" i="57"/>
  <c r="CO24" i="57"/>
  <c r="R24" i="57"/>
  <c r="CN24" i="57"/>
  <c r="S24" i="57"/>
  <c r="CM24" i="57"/>
  <c r="T24" i="57"/>
  <c r="CL24" i="57"/>
  <c r="U24" i="57"/>
  <c r="CK24" i="57"/>
  <c r="V24" i="57"/>
  <c r="CJ24" i="57"/>
  <c r="W24" i="57"/>
  <c r="CI24" i="57"/>
  <c r="X24" i="57"/>
  <c r="CH24" i="57"/>
  <c r="Y24" i="57"/>
  <c r="CG24" i="57"/>
  <c r="Z24" i="57"/>
  <c r="CF24" i="57"/>
  <c r="AA24" i="57"/>
  <c r="CE24" i="57"/>
  <c r="AB24" i="57"/>
  <c r="CD24" i="57"/>
  <c r="AC24" i="57"/>
  <c r="CC24" i="57"/>
  <c r="AD24" i="57"/>
  <c r="CB24" i="57"/>
  <c r="AE24" i="57"/>
  <c r="CA24" i="57"/>
  <c r="AF24" i="57"/>
  <c r="BZ24" i="57"/>
  <c r="AG24" i="57"/>
  <c r="BY24" i="57"/>
  <c r="AH24" i="57"/>
  <c r="BX24" i="57"/>
  <c r="AI24" i="57"/>
  <c r="BW24" i="57"/>
  <c r="AJ24" i="57"/>
  <c r="BV24" i="57"/>
  <c r="AK24" i="57"/>
  <c r="BU24" i="57"/>
  <c r="AL24" i="57"/>
  <c r="BT24" i="57"/>
  <c r="AM24" i="57"/>
  <c r="BS24" i="57"/>
  <c r="AN24" i="57"/>
  <c r="BR24" i="57"/>
  <c r="AO24" i="57"/>
  <c r="BQ24" i="57"/>
  <c r="AP24" i="57"/>
  <c r="BP24" i="57"/>
  <c r="AQ24" i="57"/>
  <c r="BO24" i="57"/>
  <c r="AR24" i="57"/>
  <c r="BN24" i="57"/>
  <c r="AS24" i="57"/>
  <c r="BM24" i="57"/>
  <c r="AT24" i="57"/>
  <c r="BL24" i="57"/>
  <c r="AU24" i="57"/>
  <c r="BK24" i="57"/>
  <c r="F8" i="57"/>
  <c r="DR23" i="57"/>
  <c r="BK13" i="57"/>
  <c r="BL13" i="57"/>
  <c r="BM13" i="57"/>
  <c r="BN13" i="57"/>
  <c r="BO13" i="57"/>
  <c r="BP13" i="57"/>
  <c r="BQ13" i="57"/>
  <c r="BR13" i="57"/>
  <c r="BS13" i="57"/>
  <c r="BT13" i="57"/>
  <c r="BU13" i="57"/>
  <c r="BV13" i="57"/>
  <c r="BW13" i="57"/>
  <c r="BX13" i="57"/>
  <c r="BY13" i="57"/>
  <c r="BZ13" i="57"/>
  <c r="CA13" i="57"/>
  <c r="CB13" i="57"/>
  <c r="CC13" i="57"/>
  <c r="CD13" i="57"/>
  <c r="CE13" i="57"/>
  <c r="CF13" i="57"/>
  <c r="CG13" i="57"/>
  <c r="CH13" i="57"/>
  <c r="CI13" i="57"/>
  <c r="CJ13" i="57"/>
  <c r="CK13" i="57"/>
  <c r="CL13" i="57"/>
  <c r="CM13" i="57"/>
  <c r="CN13" i="57"/>
  <c r="CO13" i="57"/>
  <c r="CP13" i="57"/>
  <c r="CQ13" i="57"/>
  <c r="CR13" i="57"/>
  <c r="CS13" i="57"/>
  <c r="CT13" i="57"/>
  <c r="CU13" i="57"/>
  <c r="CV13" i="57"/>
  <c r="CW13" i="57"/>
  <c r="CX13" i="57"/>
  <c r="CY13" i="57"/>
  <c r="CZ13" i="57"/>
  <c r="BK14" i="57"/>
  <c r="BL14" i="57"/>
  <c r="BM14" i="57"/>
  <c r="BN14" i="57"/>
  <c r="BO14" i="57"/>
  <c r="BP14" i="57"/>
  <c r="BQ14" i="57"/>
  <c r="BR14" i="57"/>
  <c r="BS14" i="57"/>
  <c r="BT14" i="57"/>
  <c r="BU14" i="57"/>
  <c r="BV14" i="57"/>
  <c r="BW14" i="57"/>
  <c r="BX14" i="57"/>
  <c r="BY14" i="57"/>
  <c r="BZ14" i="57"/>
  <c r="CA14" i="57"/>
  <c r="CB14" i="57"/>
  <c r="CC14" i="57"/>
  <c r="CD14" i="57"/>
  <c r="CE14" i="57"/>
  <c r="CF14" i="57"/>
  <c r="CG14" i="57"/>
  <c r="CH14" i="57"/>
  <c r="CI14" i="57"/>
  <c r="CJ14" i="57"/>
  <c r="CK14" i="57"/>
  <c r="CL14" i="57"/>
  <c r="CM14" i="57"/>
  <c r="CN14" i="57"/>
  <c r="CO14" i="57"/>
  <c r="CP14" i="57"/>
  <c r="CQ14" i="57"/>
  <c r="CR14" i="57"/>
  <c r="CS14" i="57"/>
  <c r="CT14" i="57"/>
  <c r="CU14" i="57"/>
  <c r="CV14" i="57"/>
  <c r="CW14" i="57"/>
  <c r="CX14" i="57"/>
  <c r="CY14" i="57"/>
  <c r="CZ14" i="57"/>
  <c r="BK12" i="57"/>
  <c r="BL12" i="57"/>
  <c r="BM12" i="57"/>
  <c r="BN12" i="57"/>
  <c r="BO12" i="57"/>
  <c r="BP12" i="57"/>
  <c r="BQ12" i="57"/>
  <c r="BR12" i="57"/>
  <c r="BS12" i="57"/>
  <c r="BT12" i="57"/>
  <c r="BU12" i="57"/>
  <c r="BV12" i="57"/>
  <c r="BW12" i="57"/>
  <c r="BX12" i="57"/>
  <c r="BY12" i="57"/>
  <c r="BZ12" i="57"/>
  <c r="CA12" i="57"/>
  <c r="CB12" i="57"/>
  <c r="CC12" i="57"/>
  <c r="CD12" i="57"/>
  <c r="CE12" i="57"/>
  <c r="CF12" i="57"/>
  <c r="CG12" i="57"/>
  <c r="CH12" i="57"/>
  <c r="CI12" i="57"/>
  <c r="CJ12" i="57"/>
  <c r="CK12" i="57"/>
  <c r="CL12" i="57"/>
  <c r="CM12" i="57"/>
  <c r="CN12" i="57"/>
  <c r="CO12" i="57"/>
  <c r="CP12" i="57"/>
  <c r="CQ12" i="57"/>
  <c r="CR12" i="57"/>
  <c r="CS12" i="57"/>
  <c r="CT12" i="57"/>
  <c r="CU12" i="57"/>
  <c r="CV12" i="57"/>
  <c r="CW12" i="57"/>
  <c r="CX12" i="57"/>
  <c r="CY12" i="57"/>
  <c r="CZ12" i="57"/>
  <c r="BK15" i="57"/>
  <c r="BL15" i="57"/>
  <c r="BM15" i="57"/>
  <c r="BN15" i="57"/>
  <c r="BO15" i="57"/>
  <c r="BP15" i="57"/>
  <c r="BQ15" i="57"/>
  <c r="BR15" i="57"/>
  <c r="BS15" i="57"/>
  <c r="BT15" i="57"/>
  <c r="BU15" i="57"/>
  <c r="BV15" i="57"/>
  <c r="BW15" i="57"/>
  <c r="BX15" i="57"/>
  <c r="BY15" i="57"/>
  <c r="BZ15" i="57"/>
  <c r="CA15" i="57"/>
  <c r="CB15" i="57"/>
  <c r="CC15" i="57"/>
  <c r="CD15" i="57"/>
  <c r="CE15" i="57"/>
  <c r="CF15" i="57"/>
  <c r="CG15" i="57"/>
  <c r="CH15" i="57"/>
  <c r="CI15" i="57"/>
  <c r="CJ15" i="57"/>
  <c r="CK15" i="57"/>
  <c r="CL15" i="57"/>
  <c r="CM15" i="57"/>
  <c r="CN15" i="57"/>
  <c r="CO15" i="57"/>
  <c r="CP15" i="57"/>
  <c r="CQ15" i="57"/>
  <c r="CR15" i="57"/>
  <c r="CS15" i="57"/>
  <c r="CT15" i="57"/>
  <c r="CU15" i="57"/>
  <c r="CV15" i="57"/>
  <c r="CW15" i="57"/>
  <c r="CX15" i="57"/>
  <c r="CY15" i="57"/>
  <c r="CZ15" i="57"/>
  <c r="BK16" i="57"/>
  <c r="BL16" i="57"/>
  <c r="BM16" i="57"/>
  <c r="BN16" i="57"/>
  <c r="BO16" i="57"/>
  <c r="BP16" i="57"/>
  <c r="BQ16" i="57"/>
  <c r="BR16" i="57"/>
  <c r="BS16" i="57"/>
  <c r="BT16" i="57"/>
  <c r="BU16" i="57"/>
  <c r="BV16" i="57"/>
  <c r="BW16" i="57"/>
  <c r="BX16" i="57"/>
  <c r="BY16" i="57"/>
  <c r="BZ16" i="57"/>
  <c r="CA16" i="57"/>
  <c r="CB16" i="57"/>
  <c r="CC16" i="57"/>
  <c r="CD16" i="57"/>
  <c r="CE16" i="57"/>
  <c r="CF16" i="57"/>
  <c r="CG16" i="57"/>
  <c r="CH16" i="57"/>
  <c r="CI16" i="57"/>
  <c r="CJ16" i="57"/>
  <c r="CK16" i="57"/>
  <c r="CL16" i="57"/>
  <c r="CM16" i="57"/>
  <c r="CN16" i="57"/>
  <c r="CO16" i="57"/>
  <c r="CP16" i="57"/>
  <c r="CQ16" i="57"/>
  <c r="CR16" i="57"/>
  <c r="CS16" i="57"/>
  <c r="CT16" i="57"/>
  <c r="CU16" i="57"/>
  <c r="CV16" i="57"/>
  <c r="CW16" i="57"/>
  <c r="CX16" i="57"/>
  <c r="CY16" i="57"/>
  <c r="CZ16" i="57"/>
  <c r="BK10" i="57"/>
  <c r="BL10" i="57"/>
  <c r="BM10" i="57"/>
  <c r="BN10" i="57"/>
  <c r="BO10" i="57"/>
  <c r="BP10" i="57"/>
  <c r="BQ10" i="57"/>
  <c r="BR10" i="57"/>
  <c r="BS10" i="57"/>
  <c r="BT10" i="57"/>
  <c r="BU10" i="57"/>
  <c r="BV10" i="57"/>
  <c r="BW10" i="57"/>
  <c r="BX10" i="57"/>
  <c r="BY10" i="57"/>
  <c r="BZ10" i="57"/>
  <c r="CA10" i="57"/>
  <c r="CB10" i="57"/>
  <c r="CC10" i="57"/>
  <c r="CD10" i="57"/>
  <c r="CE10" i="57"/>
  <c r="CF10" i="57"/>
  <c r="CG10" i="57"/>
  <c r="CH10" i="57"/>
  <c r="CI10" i="57"/>
  <c r="CJ10" i="57"/>
  <c r="CK10" i="57"/>
  <c r="CL10" i="57"/>
  <c r="CM10" i="57"/>
  <c r="CN10" i="57"/>
  <c r="CO10" i="57"/>
  <c r="CP10" i="57"/>
  <c r="CQ10" i="57"/>
  <c r="CR10" i="57"/>
  <c r="CS10" i="57"/>
  <c r="CT10" i="57"/>
  <c r="CU10" i="57"/>
  <c r="CV10" i="57"/>
  <c r="CW10" i="57"/>
  <c r="CX10" i="57"/>
  <c r="CY10" i="57"/>
  <c r="CZ10" i="57"/>
  <c r="BK9" i="57"/>
  <c r="BL9" i="57"/>
  <c r="BM9" i="57"/>
  <c r="BN9" i="57"/>
  <c r="BO9" i="57"/>
  <c r="BP9" i="57"/>
  <c r="BQ9" i="57"/>
  <c r="BR9" i="57"/>
  <c r="BS9" i="57"/>
  <c r="BT9" i="57"/>
  <c r="BU9" i="57"/>
  <c r="BV9" i="57"/>
  <c r="BW9" i="57"/>
  <c r="BX9" i="57"/>
  <c r="BY9" i="57"/>
  <c r="BZ9" i="57"/>
  <c r="CA9" i="57"/>
  <c r="CB9" i="57"/>
  <c r="CC9" i="57"/>
  <c r="CD9" i="57"/>
  <c r="CE9" i="57"/>
  <c r="CF9" i="57"/>
  <c r="CG9" i="57"/>
  <c r="CH9" i="57"/>
  <c r="CI9" i="57"/>
  <c r="CJ9" i="57"/>
  <c r="CK9" i="57"/>
  <c r="CL9" i="57"/>
  <c r="CM9" i="57"/>
  <c r="CN9" i="57"/>
  <c r="CO9" i="57"/>
  <c r="CP9" i="57"/>
  <c r="CQ9" i="57"/>
  <c r="CR9" i="57"/>
  <c r="CS9" i="57"/>
  <c r="CT9" i="57"/>
  <c r="CU9" i="57"/>
  <c r="CV9" i="57"/>
  <c r="CW9" i="57"/>
  <c r="CX9" i="57"/>
  <c r="CY9" i="57"/>
  <c r="CZ9" i="57"/>
  <c r="BK11" i="57"/>
  <c r="BL11" i="57"/>
  <c r="BM11" i="57"/>
  <c r="BN11" i="57"/>
  <c r="BO11" i="57"/>
  <c r="BP11" i="57"/>
  <c r="BQ11" i="57"/>
  <c r="BR11" i="57"/>
  <c r="BS11" i="57"/>
  <c r="BT11" i="57"/>
  <c r="BU11" i="57"/>
  <c r="BV11" i="57"/>
  <c r="BW11" i="57"/>
  <c r="BX11" i="57"/>
  <c r="BY11" i="57"/>
  <c r="BZ11" i="57"/>
  <c r="CA11" i="57"/>
  <c r="CB11" i="57"/>
  <c r="CC11" i="57"/>
  <c r="CD11" i="57"/>
  <c r="CE11" i="57"/>
  <c r="CF11" i="57"/>
  <c r="CG11" i="57"/>
  <c r="CH11" i="57"/>
  <c r="CI11" i="57"/>
  <c r="CJ11" i="57"/>
  <c r="CK11" i="57"/>
  <c r="CL11" i="57"/>
  <c r="CM11" i="57"/>
  <c r="CN11" i="57"/>
  <c r="CO11" i="57"/>
  <c r="CP11" i="57"/>
  <c r="CQ11" i="57"/>
  <c r="CR11" i="57"/>
  <c r="CS11" i="57"/>
  <c r="CT11" i="57"/>
  <c r="CU11" i="57"/>
  <c r="CV11" i="57"/>
  <c r="CW11" i="57"/>
  <c r="CX11" i="57"/>
  <c r="CY11" i="57"/>
  <c r="CZ11" i="57"/>
  <c r="BK17" i="57"/>
  <c r="BL17" i="57"/>
  <c r="BM17" i="57"/>
  <c r="BN17" i="57"/>
  <c r="BO17" i="57"/>
  <c r="BP17" i="57"/>
  <c r="BQ17" i="57"/>
  <c r="BR17" i="57"/>
  <c r="BS17" i="57"/>
  <c r="BT17" i="57"/>
  <c r="BU17" i="57"/>
  <c r="BV17" i="57"/>
  <c r="BW17" i="57"/>
  <c r="BX17" i="57"/>
  <c r="BY17" i="57"/>
  <c r="BZ17" i="57"/>
  <c r="CA17" i="57"/>
  <c r="CB17" i="57"/>
  <c r="CC17" i="57"/>
  <c r="CD17" i="57"/>
  <c r="CE17" i="57"/>
  <c r="CF17" i="57"/>
  <c r="CG17" i="57"/>
  <c r="CH17" i="57"/>
  <c r="CI17" i="57"/>
  <c r="CJ17" i="57"/>
  <c r="CK17" i="57"/>
  <c r="CL17" i="57"/>
  <c r="CM17" i="57"/>
  <c r="CN17" i="57"/>
  <c r="CO17" i="57"/>
  <c r="CP17" i="57"/>
  <c r="CQ17" i="57"/>
  <c r="CR17" i="57"/>
  <c r="CS17" i="57"/>
  <c r="CT17" i="57"/>
  <c r="CU17" i="57"/>
  <c r="CV17" i="57"/>
  <c r="CW17" i="57"/>
  <c r="CX17" i="57"/>
  <c r="CY17" i="57"/>
  <c r="CZ17" i="57"/>
  <c r="BK18" i="57"/>
  <c r="BL18" i="57"/>
  <c r="BM18" i="57"/>
  <c r="BN18" i="57"/>
  <c r="BO18" i="57"/>
  <c r="BP18" i="57"/>
  <c r="BQ18" i="57"/>
  <c r="BR18" i="57"/>
  <c r="BS18" i="57"/>
  <c r="BT18" i="57"/>
  <c r="BU18" i="57"/>
  <c r="BV18" i="57"/>
  <c r="BW18" i="57"/>
  <c r="BX18" i="57"/>
  <c r="BY18" i="57"/>
  <c r="BZ18" i="57"/>
  <c r="CA18" i="57"/>
  <c r="CB18" i="57"/>
  <c r="CC18" i="57"/>
  <c r="CD18" i="57"/>
  <c r="CE18" i="57"/>
  <c r="CF18" i="57"/>
  <c r="CG18" i="57"/>
  <c r="CH18" i="57"/>
  <c r="CI18" i="57"/>
  <c r="CJ18" i="57"/>
  <c r="CK18" i="57"/>
  <c r="CL18" i="57"/>
  <c r="CM18" i="57"/>
  <c r="CN18" i="57"/>
  <c r="CO18" i="57"/>
  <c r="CP18" i="57"/>
  <c r="CQ18" i="57"/>
  <c r="CR18" i="57"/>
  <c r="CS18" i="57"/>
  <c r="CT18" i="57"/>
  <c r="CU18" i="57"/>
  <c r="CV18" i="57"/>
  <c r="CW18" i="57"/>
  <c r="CX18" i="57"/>
  <c r="CY18" i="57"/>
  <c r="CZ18" i="57"/>
  <c r="BK19" i="57"/>
  <c r="BL19" i="57"/>
  <c r="BM19" i="57"/>
  <c r="BN19" i="57"/>
  <c r="BO19" i="57"/>
  <c r="BP19" i="57"/>
  <c r="BQ19" i="57"/>
  <c r="BR19" i="57"/>
  <c r="BS19" i="57"/>
  <c r="BT19" i="57"/>
  <c r="BU19" i="57"/>
  <c r="BV19" i="57"/>
  <c r="BW19" i="57"/>
  <c r="BX19" i="57"/>
  <c r="BY19" i="57"/>
  <c r="BZ19" i="57"/>
  <c r="CA19" i="57"/>
  <c r="CB19" i="57"/>
  <c r="CC19" i="57"/>
  <c r="CD19" i="57"/>
  <c r="CE19" i="57"/>
  <c r="CF19" i="57"/>
  <c r="CG19" i="57"/>
  <c r="CH19" i="57"/>
  <c r="CI19" i="57"/>
  <c r="CJ19" i="57"/>
  <c r="CK19" i="57"/>
  <c r="CL19" i="57"/>
  <c r="CM19" i="57"/>
  <c r="CN19" i="57"/>
  <c r="CO19" i="57"/>
  <c r="CP19" i="57"/>
  <c r="CQ19" i="57"/>
  <c r="CR19" i="57"/>
  <c r="CS19" i="57"/>
  <c r="CT19" i="57"/>
  <c r="CU19" i="57"/>
  <c r="CV19" i="57"/>
  <c r="CW19" i="57"/>
  <c r="CX19" i="57"/>
  <c r="CY19" i="57"/>
  <c r="CZ19" i="57"/>
  <c r="BK20" i="57"/>
  <c r="BL20" i="57"/>
  <c r="BM20" i="57"/>
  <c r="BN20" i="57"/>
  <c r="BO20" i="57"/>
  <c r="BP20" i="57"/>
  <c r="BQ20" i="57"/>
  <c r="BR20" i="57"/>
  <c r="BS20" i="57"/>
  <c r="BT20" i="57"/>
  <c r="BU20" i="57"/>
  <c r="BV20" i="57"/>
  <c r="BW20" i="57"/>
  <c r="BX20" i="57"/>
  <c r="BY20" i="57"/>
  <c r="BZ20" i="57"/>
  <c r="CA20" i="57"/>
  <c r="CB20" i="57"/>
  <c r="CC20" i="57"/>
  <c r="CD20" i="57"/>
  <c r="CE20" i="57"/>
  <c r="CF20" i="57"/>
  <c r="CG20" i="57"/>
  <c r="CH20" i="57"/>
  <c r="CI20" i="57"/>
  <c r="CJ20" i="57"/>
  <c r="CK20" i="57"/>
  <c r="CL20" i="57"/>
  <c r="CM20" i="57"/>
  <c r="CN20" i="57"/>
  <c r="CO20" i="57"/>
  <c r="CP20" i="57"/>
  <c r="CQ20" i="57"/>
  <c r="CR20" i="57"/>
  <c r="CS20" i="57"/>
  <c r="CT20" i="57"/>
  <c r="CU20" i="57"/>
  <c r="CV20" i="57"/>
  <c r="CW20" i="57"/>
  <c r="CX20" i="57"/>
  <c r="CY20" i="57"/>
  <c r="CZ20" i="57"/>
  <c r="BK21" i="57"/>
  <c r="BL21" i="57"/>
  <c r="BM21" i="57"/>
  <c r="BN21" i="57"/>
  <c r="BO21" i="57"/>
  <c r="BP21" i="57"/>
  <c r="BQ21" i="57"/>
  <c r="BR21" i="57"/>
  <c r="BS21" i="57"/>
  <c r="BT21" i="57"/>
  <c r="BU21" i="57"/>
  <c r="BV21" i="57"/>
  <c r="BW21" i="57"/>
  <c r="BX21" i="57"/>
  <c r="BY21" i="57"/>
  <c r="BZ21" i="57"/>
  <c r="CA21" i="57"/>
  <c r="CB21" i="57"/>
  <c r="CC21" i="57"/>
  <c r="CD21" i="57"/>
  <c r="CE21" i="57"/>
  <c r="CF21" i="57"/>
  <c r="CG21" i="57"/>
  <c r="CH21" i="57"/>
  <c r="CI21" i="57"/>
  <c r="CJ21" i="57"/>
  <c r="CK21" i="57"/>
  <c r="CL21" i="57"/>
  <c r="CM21" i="57"/>
  <c r="CN21" i="57"/>
  <c r="CO21" i="57"/>
  <c r="CP21" i="57"/>
  <c r="CQ21" i="57"/>
  <c r="CR21" i="57"/>
  <c r="CS21" i="57"/>
  <c r="CT21" i="57"/>
  <c r="CU21" i="57"/>
  <c r="CV21" i="57"/>
  <c r="CW21" i="57"/>
  <c r="CX21" i="57"/>
  <c r="CY21" i="57"/>
  <c r="CZ21" i="57"/>
  <c r="BK22" i="57"/>
  <c r="BL22" i="57"/>
  <c r="BM22" i="57"/>
  <c r="BN22" i="57"/>
  <c r="BO22" i="57"/>
  <c r="BP22" i="57"/>
  <c r="BQ22" i="57"/>
  <c r="BR22" i="57"/>
  <c r="BS22" i="57"/>
  <c r="BT22" i="57"/>
  <c r="BU22" i="57"/>
  <c r="BV22" i="57"/>
  <c r="BW22" i="57"/>
  <c r="BX22" i="57"/>
  <c r="BY22" i="57"/>
  <c r="BZ22" i="57"/>
  <c r="CA22" i="57"/>
  <c r="CB22" i="57"/>
  <c r="CC22" i="57"/>
  <c r="CD22" i="57"/>
  <c r="CE22" i="57"/>
  <c r="CF22" i="57"/>
  <c r="CG22" i="57"/>
  <c r="CH22" i="57"/>
  <c r="CI22" i="57"/>
  <c r="CJ22" i="57"/>
  <c r="CK22" i="57"/>
  <c r="CL22" i="57"/>
  <c r="CM22" i="57"/>
  <c r="CN22" i="57"/>
  <c r="CO22" i="57"/>
  <c r="CP22" i="57"/>
  <c r="CQ22" i="57"/>
  <c r="CR22" i="57"/>
  <c r="CS22" i="57"/>
  <c r="CT22" i="57"/>
  <c r="CU22" i="57"/>
  <c r="CV22" i="57"/>
  <c r="CW22" i="57"/>
  <c r="CX22" i="57"/>
  <c r="CY22" i="57"/>
  <c r="CZ22" i="57"/>
  <c r="BK23" i="57"/>
  <c r="BL23" i="57"/>
  <c r="BM23" i="57"/>
  <c r="BN23" i="57"/>
  <c r="BO23" i="57"/>
  <c r="BP23" i="57"/>
  <c r="BQ23" i="57"/>
  <c r="BR23" i="57"/>
  <c r="BS23" i="57"/>
  <c r="BT23" i="57"/>
  <c r="BU23" i="57"/>
  <c r="BV23" i="57"/>
  <c r="BW23" i="57"/>
  <c r="BX23" i="57"/>
  <c r="BY23" i="57"/>
  <c r="BZ23" i="57"/>
  <c r="CA23" i="57"/>
  <c r="CB23" i="57"/>
  <c r="CC23" i="57"/>
  <c r="CD23" i="57"/>
  <c r="CE23" i="57"/>
  <c r="CF23" i="57"/>
  <c r="CG23" i="57"/>
  <c r="CH23" i="57"/>
  <c r="CI23" i="57"/>
  <c r="CJ23" i="57"/>
  <c r="CK23" i="57"/>
  <c r="CL23" i="57"/>
  <c r="CM23" i="57"/>
  <c r="CN23" i="57"/>
  <c r="CO23" i="57"/>
  <c r="CP23" i="57"/>
  <c r="CQ23" i="57"/>
  <c r="CR23" i="57"/>
  <c r="CS23" i="57"/>
  <c r="CT23" i="57"/>
  <c r="CU23" i="57"/>
  <c r="CV23" i="57"/>
  <c r="CW23" i="57"/>
  <c r="CX23" i="57"/>
  <c r="CY23" i="57"/>
  <c r="CZ23" i="57"/>
  <c r="BG13" i="57"/>
  <c r="BE13" i="57"/>
  <c r="AY13" i="57"/>
  <c r="DC7" i="57"/>
  <c r="DD7" i="57"/>
  <c r="DE7" i="57"/>
  <c r="DE13" i="57"/>
  <c r="AZ13" i="57"/>
  <c r="BA13" i="57"/>
  <c r="BB13" i="57"/>
  <c r="BI13" i="57"/>
  <c r="BG14" i="57"/>
  <c r="BE14" i="57"/>
  <c r="AY14" i="57"/>
  <c r="DE14" i="57"/>
  <c r="AZ14" i="57"/>
  <c r="BA14" i="57"/>
  <c r="BB14" i="57"/>
  <c r="BI14" i="57"/>
  <c r="BG12" i="57"/>
  <c r="BE12" i="57"/>
  <c r="AY12" i="57"/>
  <c r="DE12" i="57"/>
  <c r="AZ12" i="57"/>
  <c r="BA12" i="57"/>
  <c r="BB12" i="57"/>
  <c r="BI12" i="57"/>
  <c r="BG15" i="57"/>
  <c r="BE15" i="57"/>
  <c r="AY15" i="57"/>
  <c r="DE15" i="57"/>
  <c r="AZ15" i="57"/>
  <c r="BA15" i="57"/>
  <c r="BB15" i="57"/>
  <c r="BI15" i="57"/>
  <c r="BG16" i="57"/>
  <c r="BE16" i="57"/>
  <c r="AY16" i="57"/>
  <c r="DC16" i="57"/>
  <c r="AZ16" i="57"/>
  <c r="BA16" i="57"/>
  <c r="BB16" i="57"/>
  <c r="BI16" i="57"/>
  <c r="BG10" i="57"/>
  <c r="BE10" i="57"/>
  <c r="AY10" i="57"/>
  <c r="DF7" i="57"/>
  <c r="DG7" i="57"/>
  <c r="DH7" i="57"/>
  <c r="DI7" i="57"/>
  <c r="DJ7" i="57"/>
  <c r="DK7" i="57"/>
  <c r="DL7" i="57"/>
  <c r="DM7" i="57"/>
  <c r="DN7" i="57"/>
  <c r="DO7" i="57"/>
  <c r="DP7" i="57"/>
  <c r="DC13" i="57"/>
  <c r="DD13" i="57"/>
  <c r="DF13" i="57"/>
  <c r="DG13" i="57"/>
  <c r="DH13" i="57"/>
  <c r="DI13" i="57"/>
  <c r="DJ13" i="57"/>
  <c r="DK13" i="57"/>
  <c r="DL13" i="57"/>
  <c r="DM13" i="57"/>
  <c r="DN13" i="57"/>
  <c r="DO13" i="57"/>
  <c r="DP13" i="57"/>
  <c r="DC14" i="57"/>
  <c r="DD14" i="57"/>
  <c r="DF14" i="57"/>
  <c r="DG14" i="57"/>
  <c r="DH14" i="57"/>
  <c r="DI14" i="57"/>
  <c r="DJ14" i="57"/>
  <c r="DK14" i="57"/>
  <c r="DL14" i="57"/>
  <c r="DM14" i="57"/>
  <c r="DN14" i="57"/>
  <c r="DO14" i="57"/>
  <c r="DP14" i="57"/>
  <c r="DC12" i="57"/>
  <c r="DD12" i="57"/>
  <c r="DF12" i="57"/>
  <c r="DG12" i="57"/>
  <c r="DH12" i="57"/>
  <c r="DI12" i="57"/>
  <c r="DJ12" i="57"/>
  <c r="DK12" i="57"/>
  <c r="DL12" i="57"/>
  <c r="DM12" i="57"/>
  <c r="DN12" i="57"/>
  <c r="DO12" i="57"/>
  <c r="DP12" i="57"/>
  <c r="DC15" i="57"/>
  <c r="DD15" i="57"/>
  <c r="DF15" i="57"/>
  <c r="DG15" i="57"/>
  <c r="DH15" i="57"/>
  <c r="DI15" i="57"/>
  <c r="DJ15" i="57"/>
  <c r="DK15" i="57"/>
  <c r="DL15" i="57"/>
  <c r="DM15" i="57"/>
  <c r="DN15" i="57"/>
  <c r="DO15" i="57"/>
  <c r="DP15" i="57"/>
  <c r="DD16" i="57"/>
  <c r="DE16" i="57"/>
  <c r="DF16" i="57"/>
  <c r="DG16" i="57"/>
  <c r="DH16" i="57"/>
  <c r="DI16" i="57"/>
  <c r="DJ16" i="57"/>
  <c r="DK16" i="57"/>
  <c r="DL16" i="57"/>
  <c r="DM16" i="57"/>
  <c r="DN16" i="57"/>
  <c r="DO16" i="57"/>
  <c r="DP16" i="57"/>
  <c r="DC10" i="57"/>
  <c r="DD10" i="57"/>
  <c r="DE10" i="57"/>
  <c r="DF10" i="57"/>
  <c r="DG10" i="57"/>
  <c r="DH10" i="57"/>
  <c r="DI10" i="57"/>
  <c r="DJ10" i="57"/>
  <c r="DK10" i="57"/>
  <c r="DL10" i="57"/>
  <c r="DM10" i="57"/>
  <c r="DN10" i="57"/>
  <c r="DO10" i="57"/>
  <c r="DP10" i="57"/>
  <c r="DC9" i="57"/>
  <c r="DD9" i="57"/>
  <c r="DE9" i="57"/>
  <c r="DF9" i="57"/>
  <c r="DG9" i="57"/>
  <c r="DH9" i="57"/>
  <c r="DI9" i="57"/>
  <c r="DJ9" i="57"/>
  <c r="DK9" i="57"/>
  <c r="DL9" i="57"/>
  <c r="DM9" i="57"/>
  <c r="DN9" i="57"/>
  <c r="DO9" i="57"/>
  <c r="DP9" i="57"/>
  <c r="DC11" i="57"/>
  <c r="DD11" i="57"/>
  <c r="DE11" i="57"/>
  <c r="DF11" i="57"/>
  <c r="DG11" i="57"/>
  <c r="DH11" i="57"/>
  <c r="DI11" i="57"/>
  <c r="DJ11" i="57"/>
  <c r="DK11" i="57"/>
  <c r="DL11" i="57"/>
  <c r="DM11" i="57"/>
  <c r="DN11" i="57"/>
  <c r="DO11" i="57"/>
  <c r="DP11" i="57"/>
  <c r="DC17" i="57"/>
  <c r="DD17" i="57"/>
  <c r="DE17" i="57"/>
  <c r="DF17" i="57"/>
  <c r="DG17" i="57"/>
  <c r="DH17" i="57"/>
  <c r="DI17" i="57"/>
  <c r="DJ17" i="57"/>
  <c r="DK17" i="57"/>
  <c r="DL17" i="57"/>
  <c r="DM17" i="57"/>
  <c r="DN17" i="57"/>
  <c r="DO17" i="57"/>
  <c r="DP17" i="57"/>
  <c r="DC18" i="57"/>
  <c r="DD18" i="57"/>
  <c r="DE18" i="57"/>
  <c r="DF18" i="57"/>
  <c r="DG18" i="57"/>
  <c r="DH18" i="57"/>
  <c r="DI18" i="57"/>
  <c r="DJ18" i="57"/>
  <c r="DK18" i="57"/>
  <c r="DL18" i="57"/>
  <c r="DM18" i="57"/>
  <c r="DN18" i="57"/>
  <c r="DO18" i="57"/>
  <c r="DP18" i="57"/>
  <c r="DC19" i="57"/>
  <c r="DD19" i="57"/>
  <c r="DE19" i="57"/>
  <c r="DF19" i="57"/>
  <c r="DG19" i="57"/>
  <c r="DH19" i="57"/>
  <c r="DI19" i="57"/>
  <c r="DJ19" i="57"/>
  <c r="DK19" i="57"/>
  <c r="DL19" i="57"/>
  <c r="DM19" i="57"/>
  <c r="DN19" i="57"/>
  <c r="DO19" i="57"/>
  <c r="DP19" i="57"/>
  <c r="DC20" i="57"/>
  <c r="DD20" i="57"/>
  <c r="DE20" i="57"/>
  <c r="DF20" i="57"/>
  <c r="DG20" i="57"/>
  <c r="DH20" i="57"/>
  <c r="DI20" i="57"/>
  <c r="DJ20" i="57"/>
  <c r="DK20" i="57"/>
  <c r="DL20" i="57"/>
  <c r="DM20" i="57"/>
  <c r="DN20" i="57"/>
  <c r="DO20" i="57"/>
  <c r="DP20" i="57"/>
  <c r="DC21" i="57"/>
  <c r="DD21" i="57"/>
  <c r="DE21" i="57"/>
  <c r="DF21" i="57"/>
  <c r="DG21" i="57"/>
  <c r="DH21" i="57"/>
  <c r="DI21" i="57"/>
  <c r="DJ21" i="57"/>
  <c r="DK21" i="57"/>
  <c r="DL21" i="57"/>
  <c r="DM21" i="57"/>
  <c r="DN21" i="57"/>
  <c r="DO21" i="57"/>
  <c r="DP21" i="57"/>
  <c r="DC22" i="57"/>
  <c r="DD22" i="57"/>
  <c r="DE22" i="57"/>
  <c r="DF22" i="57"/>
  <c r="DG22" i="57"/>
  <c r="DH22" i="57"/>
  <c r="DI22" i="57"/>
  <c r="DJ22" i="57"/>
  <c r="DK22" i="57"/>
  <c r="DL22" i="57"/>
  <c r="DM22" i="57"/>
  <c r="DN22" i="57"/>
  <c r="DO22" i="57"/>
  <c r="DP22" i="57"/>
  <c r="DC23" i="57"/>
  <c r="DD23" i="57"/>
  <c r="DE23" i="57"/>
  <c r="DF23" i="57"/>
  <c r="DG23" i="57"/>
  <c r="DH23" i="57"/>
  <c r="DI23" i="57"/>
  <c r="DJ23" i="57"/>
  <c r="DK23" i="57"/>
  <c r="DL23" i="57"/>
  <c r="DM23" i="57"/>
  <c r="DN23" i="57"/>
  <c r="DO23" i="57"/>
  <c r="DP23" i="57"/>
  <c r="AZ10" i="57"/>
  <c r="BA10" i="57"/>
  <c r="BB10" i="57"/>
  <c r="BI10" i="57"/>
  <c r="BG9" i="57"/>
  <c r="BE9" i="57"/>
  <c r="AY9" i="57"/>
  <c r="AZ9" i="57"/>
  <c r="BA9" i="57"/>
  <c r="BB9" i="57"/>
  <c r="BI9" i="57"/>
  <c r="BG11" i="57"/>
  <c r="BE11" i="57"/>
  <c r="AY11" i="57"/>
  <c r="AZ11" i="57"/>
  <c r="BA11" i="57"/>
  <c r="BB11" i="57"/>
  <c r="BI11" i="57"/>
  <c r="BG17" i="57"/>
  <c r="BE17" i="57"/>
  <c r="AY17" i="57"/>
  <c r="AZ17" i="57"/>
  <c r="BA17" i="57"/>
  <c r="BB17" i="57"/>
  <c r="BI17" i="57"/>
  <c r="BG18" i="57"/>
  <c r="BE18" i="57"/>
  <c r="AY18" i="57"/>
  <c r="AZ18" i="57"/>
  <c r="BA18" i="57"/>
  <c r="BB18" i="57"/>
  <c r="BI18" i="57"/>
  <c r="BG19" i="57"/>
  <c r="BE19" i="57"/>
  <c r="AY19" i="57"/>
  <c r="AZ19" i="57"/>
  <c r="BA19" i="57"/>
  <c r="BB19" i="57"/>
  <c r="BI19" i="57"/>
  <c r="BG20" i="57"/>
  <c r="BE20" i="57"/>
  <c r="AY20" i="57"/>
  <c r="AZ20" i="57"/>
  <c r="BA20" i="57"/>
  <c r="BB20" i="57"/>
  <c r="BI20" i="57"/>
  <c r="BG21" i="57"/>
  <c r="BE21" i="57"/>
  <c r="AY21" i="57"/>
  <c r="AZ21" i="57"/>
  <c r="BA21" i="57"/>
  <c r="BB21" i="57"/>
  <c r="BI21" i="57"/>
  <c r="BG22" i="57"/>
  <c r="BE22" i="57"/>
  <c r="AY22" i="57"/>
  <c r="AZ22" i="57"/>
  <c r="BA22" i="57"/>
  <c r="BB22" i="57"/>
  <c r="BI22" i="57"/>
  <c r="BG23" i="57"/>
  <c r="BE23" i="57"/>
  <c r="AY23" i="57"/>
  <c r="AZ23" i="57"/>
  <c r="BA23" i="57"/>
  <c r="BB23" i="57"/>
  <c r="BI23" i="57"/>
  <c r="BC13" i="57"/>
  <c r="BC14" i="57"/>
  <c r="BC12" i="57"/>
  <c r="BC15" i="57"/>
  <c r="BC16" i="57"/>
  <c r="BC10" i="57"/>
  <c r="BC9" i="57"/>
  <c r="BC11" i="57"/>
  <c r="BC17" i="57"/>
  <c r="BC18" i="57"/>
  <c r="BC19" i="57"/>
  <c r="BC20" i="57"/>
  <c r="BC21" i="57"/>
  <c r="BC22" i="57"/>
  <c r="BC23" i="57"/>
  <c r="AX13" i="57"/>
  <c r="AX14" i="57"/>
  <c r="AX12" i="57"/>
  <c r="BD13" i="57"/>
  <c r="BD14" i="57"/>
  <c r="BD12" i="57"/>
  <c r="AX15" i="57"/>
  <c r="BD15" i="57"/>
  <c r="AX16" i="57"/>
  <c r="BD16" i="57"/>
  <c r="AX10" i="57"/>
  <c r="BD10" i="57"/>
  <c r="AX9" i="57"/>
  <c r="BD9" i="57"/>
  <c r="AX11" i="57"/>
  <c r="BD11" i="57"/>
  <c r="AX17" i="57"/>
  <c r="BD17" i="57"/>
  <c r="AX18" i="57"/>
  <c r="BD18" i="57"/>
  <c r="AX19" i="57"/>
  <c r="BD19" i="57"/>
  <c r="AX20" i="57"/>
  <c r="BD20" i="57"/>
  <c r="AX21" i="57"/>
  <c r="BD21" i="57"/>
  <c r="AX22" i="57"/>
  <c r="BD22" i="57"/>
  <c r="AX23" i="57"/>
  <c r="BD23" i="57"/>
  <c r="DX23" i="57"/>
  <c r="DW23" i="57"/>
  <c r="DV23" i="57"/>
  <c r="DU23" i="57"/>
  <c r="DT23" i="57"/>
  <c r="DS23" i="57"/>
  <c r="BF23" i="57"/>
  <c r="BH23" i="57"/>
  <c r="A23" i="57"/>
  <c r="DR22" i="57"/>
  <c r="DX22" i="57"/>
  <c r="DW22" i="57"/>
  <c r="DV22" i="57"/>
  <c r="DU22" i="57"/>
  <c r="DT22" i="57"/>
  <c r="DS22" i="57"/>
  <c r="BF22" i="57"/>
  <c r="BH22" i="57"/>
  <c r="A22" i="57"/>
  <c r="DR21" i="57"/>
  <c r="DX21" i="57"/>
  <c r="DW21" i="57"/>
  <c r="DV21" i="57"/>
  <c r="DU21" i="57"/>
  <c r="DT21" i="57"/>
  <c r="DS21" i="57"/>
  <c r="BF21" i="57"/>
  <c r="BH21" i="57"/>
  <c r="A21" i="57"/>
  <c r="DR20" i="57"/>
  <c r="DX20" i="57"/>
  <c r="DW20" i="57"/>
  <c r="DV20" i="57"/>
  <c r="DU20" i="57"/>
  <c r="DT20" i="57"/>
  <c r="DS20" i="57"/>
  <c r="BF20" i="57"/>
  <c r="BH20" i="57"/>
  <c r="A20" i="57"/>
  <c r="DR19" i="57"/>
  <c r="DX19" i="57"/>
  <c r="DW19" i="57"/>
  <c r="DV19" i="57"/>
  <c r="DU19" i="57"/>
  <c r="DT19" i="57"/>
  <c r="DS19" i="57"/>
  <c r="BF19" i="57"/>
  <c r="BH19" i="57"/>
  <c r="A19" i="57"/>
  <c r="DR18" i="57"/>
  <c r="DX18" i="57"/>
  <c r="DW18" i="57"/>
  <c r="DV18" i="57"/>
  <c r="DU18" i="57"/>
  <c r="DT18" i="57"/>
  <c r="DS18" i="57"/>
  <c r="BF18" i="57"/>
  <c r="BH18" i="57"/>
  <c r="A18" i="57"/>
  <c r="DR17" i="57"/>
  <c r="DX17" i="57"/>
  <c r="DW17" i="57"/>
  <c r="DV17" i="57"/>
  <c r="DU17" i="57"/>
  <c r="DT17" i="57"/>
  <c r="DS17" i="57"/>
  <c r="BF17" i="57"/>
  <c r="BH17" i="57"/>
  <c r="A17" i="57"/>
  <c r="DR11" i="57"/>
  <c r="DX11" i="57"/>
  <c r="DW11" i="57"/>
  <c r="DV11" i="57"/>
  <c r="DU11" i="57"/>
  <c r="DT11" i="57"/>
  <c r="DS11" i="57"/>
  <c r="BF11" i="57"/>
  <c r="BH11" i="57"/>
  <c r="A11" i="57"/>
  <c r="DR9" i="57"/>
  <c r="DX9" i="57"/>
  <c r="DW9" i="57"/>
  <c r="DV9" i="57"/>
  <c r="DU9" i="57"/>
  <c r="DT9" i="57"/>
  <c r="DS9" i="57"/>
  <c r="BF9" i="57"/>
  <c r="BH9" i="57"/>
  <c r="A9" i="57"/>
  <c r="DR10" i="57"/>
  <c r="DX10" i="57"/>
  <c r="DW10" i="57"/>
  <c r="DV10" i="57"/>
  <c r="DU10" i="57"/>
  <c r="DT10" i="57"/>
  <c r="DS10" i="57"/>
  <c r="BF10" i="57"/>
  <c r="BH10" i="57"/>
  <c r="A10" i="57"/>
  <c r="DR16" i="57"/>
  <c r="DX16" i="57"/>
  <c r="DW16" i="57"/>
  <c r="DV16" i="57"/>
  <c r="DU16" i="57"/>
  <c r="DT16" i="57"/>
  <c r="DS16" i="57"/>
  <c r="BF16" i="57"/>
  <c r="BH16" i="57"/>
  <c r="A16" i="57"/>
  <c r="DR15" i="57"/>
  <c r="DX15" i="57"/>
  <c r="DW15" i="57"/>
  <c r="DV15" i="57"/>
  <c r="DU15" i="57"/>
  <c r="DT15" i="57"/>
  <c r="DS15" i="57"/>
  <c r="BF15" i="57"/>
  <c r="BH15" i="57"/>
  <c r="A15" i="57"/>
  <c r="DR12" i="57"/>
  <c r="DX12" i="57"/>
  <c r="DW12" i="57"/>
  <c r="DV12" i="57"/>
  <c r="DU12" i="57"/>
  <c r="DT12" i="57"/>
  <c r="DS12" i="57"/>
  <c r="BF12" i="57"/>
  <c r="BH12" i="57"/>
  <c r="A12" i="57"/>
  <c r="DR14" i="57"/>
  <c r="DX14" i="57"/>
  <c r="DW14" i="57"/>
  <c r="DV14" i="57"/>
  <c r="DU14" i="57"/>
  <c r="DT14" i="57"/>
  <c r="DS14" i="57"/>
  <c r="BF14" i="57"/>
  <c r="BH14" i="57"/>
  <c r="A14" i="57"/>
  <c r="DR13" i="57"/>
  <c r="DX13" i="57"/>
  <c r="DW13" i="57"/>
  <c r="DV13" i="57"/>
  <c r="DU13" i="57"/>
  <c r="DT13" i="57"/>
  <c r="DS13" i="57"/>
  <c r="BF13" i="57"/>
  <c r="BH13" i="57"/>
  <c r="A13" i="57"/>
  <c r="AS8" i="57"/>
  <c r="AP8" i="57"/>
  <c r="AM8" i="57"/>
  <c r="AJ8" i="57"/>
  <c r="AG8" i="57"/>
  <c r="AD8" i="57"/>
  <c r="AA8" i="57"/>
  <c r="X8" i="57"/>
  <c r="U8" i="57"/>
  <c r="R8" i="57"/>
  <c r="O8" i="57"/>
  <c r="L8" i="57"/>
  <c r="I8" i="57"/>
  <c r="CX7" i="57"/>
  <c r="CU7" i="57"/>
  <c r="CR7" i="57"/>
  <c r="CO7" i="57"/>
  <c r="CL7" i="57"/>
  <c r="CI7" i="57"/>
  <c r="CF7" i="57"/>
  <c r="CC7" i="57"/>
  <c r="BZ7" i="57"/>
  <c r="BW7" i="57"/>
  <c r="BT7" i="57"/>
  <c r="BQ7" i="57"/>
  <c r="BN7" i="57"/>
  <c r="BK7" i="57"/>
</calcChain>
</file>

<file path=xl/sharedStrings.xml><?xml version="1.0" encoding="utf-8"?>
<sst xmlns="http://schemas.openxmlformats.org/spreadsheetml/2006/main" count="2907" uniqueCount="319">
  <si>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</si>
  <si>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</si>
  <si>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</si>
  <si>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</si>
  <si>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</si>
  <si>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</si>
  <si>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</si>
  <si>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</si>
  <si>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</si>
  <si>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</si>
  <si>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</si>
  <si>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</si>
  <si>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</si>
  <si>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</si>
  <si>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</si>
  <si>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</si>
  <si>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</si>
  <si>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</si>
  <si>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</si>
  <si>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</si>
  <si>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</si>
  <si>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</si>
  <si>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</si>
  <si>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</si>
  <si>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</si>
  <si>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</si>
  <si>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</si>
  <si>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</si>
  <si>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</si>
  <si>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</si>
  <si>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</si>
  <si>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</si>
  <si>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</si>
  <si>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</si>
  <si>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</si>
  <si>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</si>
  <si>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</si>
  <si>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</si>
  <si>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</si>
  <si>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</si>
  <si>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Иваново</t>
  </si>
  <si>
    <t>Москва</t>
  </si>
  <si>
    <t>Ярославль</t>
  </si>
  <si>
    <t>Бутымова Виктория</t>
  </si>
  <si>
    <t>Владимир</t>
  </si>
  <si>
    <t>NT</t>
  </si>
  <si>
    <t>SF1#2</t>
  </si>
  <si>
    <t>SF2#2</t>
  </si>
  <si>
    <t>SF1#1</t>
  </si>
  <si>
    <t>SF2#1</t>
  </si>
  <si>
    <t>Котков Егор</t>
  </si>
  <si>
    <t>Протокол</t>
  </si>
  <si>
    <t>У планки</t>
  </si>
  <si>
    <t>Женщины</t>
  </si>
  <si>
    <t>Высота</t>
  </si>
  <si>
    <t>Мужчины</t>
  </si>
  <si>
    <t>SF1#3</t>
  </si>
  <si>
    <t>SF2#3</t>
  </si>
  <si>
    <t>SF1#4</t>
  </si>
  <si>
    <t>SF2#4</t>
  </si>
  <si>
    <t>o</t>
  </si>
  <si>
    <t>x</t>
  </si>
  <si>
    <t>Виноградова Софья</t>
  </si>
  <si>
    <t>Самара</t>
  </si>
  <si>
    <t>Драган Маргарита</t>
  </si>
  <si>
    <t>Жарков Михаил</t>
  </si>
  <si>
    <t>Мякинин Андрей</t>
  </si>
  <si>
    <t>Шилов Тимофей</t>
  </si>
  <si>
    <t>Иваненко Елизавета</t>
  </si>
  <si>
    <t>&lt;30 total</t>
  </si>
  <si>
    <t>Ранг</t>
  </si>
  <si>
    <t>Last tries</t>
  </si>
  <si>
    <t>1st fail</t>
  </si>
  <si>
    <t>s</t>
  </si>
  <si>
    <t>Санкт-Петербург</t>
  </si>
  <si>
    <t>Студилова Милана</t>
  </si>
  <si>
    <t>Петрова Анна</t>
  </si>
  <si>
    <t>Смирнова Анна</t>
  </si>
  <si>
    <t>Торохова Елизавета</t>
  </si>
  <si>
    <t>Ефимова Алёна</t>
  </si>
  <si>
    <t>Черничкова Дарья</t>
  </si>
  <si>
    <t>Митрофанова Варвара</t>
  </si>
  <si>
    <t>Навасардян Вероника</t>
  </si>
  <si>
    <t>Когоякова Дарья</t>
  </si>
  <si>
    <t>Комаровская Маргарита</t>
  </si>
  <si>
    <t>Карандеева</t>
  </si>
  <si>
    <t>Милёхин</t>
  </si>
  <si>
    <t>Ворновицкий Даниил</t>
  </si>
  <si>
    <t>Матвеев Павел</t>
  </si>
  <si>
    <t>Первенёнок Оксана</t>
  </si>
  <si>
    <t>Запускалова Надежда</t>
  </si>
  <si>
    <t>Тимченко Сергей</t>
  </si>
  <si>
    <t>Козлов Сергей</t>
  </si>
  <si>
    <t>Уткина Анастасия</t>
  </si>
  <si>
    <t>Кондратьева Елизавета</t>
  </si>
  <si>
    <t>Четвертьфиналы - схема 16</t>
  </si>
  <si>
    <t>Поз.</t>
  </si>
  <si>
    <t>Полуфиналы - схема 16</t>
  </si>
  <si>
    <t>QF1 #1</t>
  </si>
  <si>
    <t>QF2 #1</t>
  </si>
  <si>
    <t>QF3 #2</t>
  </si>
  <si>
    <t>QF4 #2</t>
  </si>
  <si>
    <t xml:space="preserve"> </t>
  </si>
  <si>
    <t>QF1 #2</t>
  </si>
  <si>
    <t>QF2 #2</t>
  </si>
  <si>
    <t>QF3 #1</t>
  </si>
  <si>
    <t>QF4 #1</t>
  </si>
  <si>
    <t>Малый финал - схема 16</t>
  </si>
  <si>
    <t>Финал - схема 16</t>
  </si>
  <si>
    <t>Тимченко Александр</t>
  </si>
  <si>
    <t>Широбоков Денис</t>
  </si>
  <si>
    <t>Мосóлов Антон</t>
  </si>
  <si>
    <t>Ершов Сергей</t>
  </si>
  <si>
    <t>Смирнов Михаил</t>
  </si>
  <si>
    <t>Григорьева Екатерина</t>
  </si>
  <si>
    <t>Кукушкина Анна</t>
  </si>
  <si>
    <t>Лебедева Арина</t>
  </si>
  <si>
    <t>Валуева Валерия</t>
  </si>
  <si>
    <t>Елизарова Юлия</t>
  </si>
  <si>
    <t>Афонасьева Варвара</t>
  </si>
  <si>
    <t>Кац Ксения</t>
  </si>
  <si>
    <t>Липатова Ксения</t>
  </si>
  <si>
    <t>Камышова Полина</t>
  </si>
  <si>
    <t>Смирнова Анастасия</t>
  </si>
  <si>
    <t>Холодкова Полина</t>
  </si>
  <si>
    <t>Шагина Милана</t>
  </si>
  <si>
    <t>Малова Полина</t>
  </si>
  <si>
    <t>Сенина Оксана</t>
  </si>
  <si>
    <t>Козарезова Ульяна</t>
  </si>
  <si>
    <t>Полетаева Ольга</t>
  </si>
  <si>
    <t>Горбатов</t>
  </si>
  <si>
    <t>Зубанов Глеб</t>
  </si>
  <si>
    <t>Каликин Дмитрий</t>
  </si>
  <si>
    <t>Яковлев Валерий</t>
  </si>
  <si>
    <t>Локалов Илья</t>
  </si>
  <si>
    <t>Зимин Егор</t>
  </si>
  <si>
    <t>Афонасьев Александр</t>
  </si>
  <si>
    <t>Евдокименков Ярослав</t>
  </si>
  <si>
    <t>Муранов Владислав</t>
  </si>
  <si>
    <t>Пашкова Валентина</t>
  </si>
  <si>
    <t>Королёва Светлана</t>
  </si>
  <si>
    <t>Силина Ольга</t>
  </si>
  <si>
    <t>Бокарёва Варвара</t>
  </si>
  <si>
    <t>Беспалов Сергей</t>
  </si>
  <si>
    <t>Булавин Андрей</t>
  </si>
  <si>
    <t>Воронеж</t>
  </si>
  <si>
    <t>Ростовцев Роман</t>
  </si>
  <si>
    <t>Гаценко Владислав</t>
  </si>
  <si>
    <t>Волгоград</t>
  </si>
  <si>
    <t>Кожановский Юрий</t>
  </si>
  <si>
    <t>Елаев Иван</t>
  </si>
  <si>
    <t>Опанасенко Анна</t>
  </si>
  <si>
    <t>Батина Мария</t>
  </si>
  <si>
    <t>Немогутин Тимофей</t>
  </si>
  <si>
    <t>Споров Фёдор</t>
  </si>
  <si>
    <t>Шибаев Григорий</t>
  </si>
  <si>
    <t>Диков Максим</t>
  </si>
  <si>
    <t>Шапарь Андрей</t>
  </si>
  <si>
    <t>Чурилов Андрей</t>
  </si>
  <si>
    <t>Богданова Софья</t>
  </si>
  <si>
    <t>Бобкина Мария</t>
  </si>
  <si>
    <t>Осипова Юлия</t>
  </si>
  <si>
    <t>Рыбкина Зоя</t>
  </si>
  <si>
    <t>Шитов Андрей</t>
  </si>
  <si>
    <t>QF1</t>
  </si>
  <si>
    <t>Квалификационный раунд</t>
  </si>
  <si>
    <t>Третьфиналы - схема 12</t>
  </si>
  <si>
    <t>Полуфиналы - схема 12</t>
  </si>
  <si>
    <t>TF1 #1</t>
  </si>
  <si>
    <t>TF2 #2</t>
  </si>
  <si>
    <t>TF3 #2</t>
  </si>
  <si>
    <t>TF1 #2</t>
  </si>
  <si>
    <t>TF2 #1</t>
  </si>
  <si>
    <t>TF3 #1</t>
  </si>
  <si>
    <t>Малый финал - схема 12</t>
  </si>
  <si>
    <t>Финал - схема 12</t>
  </si>
  <si>
    <t>Кубок Инлайн Баланс 2017</t>
  </si>
  <si>
    <t>Девушки / Юноши</t>
  </si>
  <si>
    <t>ΔΔ</t>
  </si>
  <si>
    <t>Pour</t>
  </si>
  <si>
    <t>Штр.</t>
  </si>
  <si>
    <t>Жукова Марина</t>
  </si>
  <si>
    <t>215117nw516</t>
  </si>
  <si>
    <t>Чуркина Анна</t>
  </si>
  <si>
    <t>215117nw439</t>
  </si>
  <si>
    <t>Колосова Александра</t>
  </si>
  <si>
    <t>Леонтьева Екатерина</t>
  </si>
  <si>
    <t>215117nw434</t>
  </si>
  <si>
    <t>Хрущёва Дана</t>
  </si>
  <si>
    <t>Пермь</t>
  </si>
  <si>
    <t>Квалификация среди юниорок</t>
  </si>
  <si>
    <t>Коротких Яна</t>
  </si>
  <si>
    <t>Анисимова Валерия</t>
  </si>
  <si>
    <t>Шидловская Мария</t>
  </si>
  <si>
    <t>Касьян Варвара</t>
  </si>
  <si>
    <t>Милёхин / Карандеева</t>
  </si>
  <si>
    <t>Международные соревнования</t>
  </si>
  <si>
    <t>Линия 1</t>
  </si>
  <si>
    <t>Линия 2</t>
  </si>
  <si>
    <t>Итоговое рспределение мест</t>
  </si>
  <si>
    <t>RR</t>
  </si>
  <si>
    <t>Лазарук Элина</t>
  </si>
  <si>
    <t>Валуева Евгения</t>
  </si>
  <si>
    <t>215117nw518</t>
  </si>
  <si>
    <t>Якушева Ирина</t>
  </si>
  <si>
    <t>215117nw517</t>
  </si>
  <si>
    <t>Саралидзе София</t>
  </si>
  <si>
    <t>215117nw519</t>
  </si>
  <si>
    <t>Комиссарова Мария</t>
  </si>
  <si>
    <t>Баринов Максим</t>
  </si>
  <si>
    <t>Инусилов Артём</t>
  </si>
  <si>
    <t>11511new355</t>
  </si>
  <si>
    <t>Кац Илья</t>
  </si>
  <si>
    <t>115117nw607</t>
  </si>
  <si>
    <t>Лисицын Владимир</t>
  </si>
  <si>
    <t>115117nw590</t>
  </si>
  <si>
    <t>Зубанов Федор</t>
  </si>
  <si>
    <t>Милёхин / Обрезков</t>
  </si>
  <si>
    <t>Сак Таисия</t>
  </si>
  <si>
    <t>215117nw521</t>
  </si>
  <si>
    <t>Кукушкина Дарья</t>
  </si>
  <si>
    <t>215117nw454</t>
  </si>
  <si>
    <t>Львова Мария</t>
  </si>
  <si>
    <t>215117nw520</t>
  </si>
  <si>
    <t>Куликова Полина</t>
  </si>
  <si>
    <t>215117nw509</t>
  </si>
  <si>
    <t>Миронова Анастасия</t>
  </si>
  <si>
    <t>Кутузова Александра</t>
  </si>
  <si>
    <t>Анфиногенов Иван</t>
  </si>
  <si>
    <t>Климов Никита</t>
  </si>
  <si>
    <t>Брянцев Артём</t>
  </si>
  <si>
    <t>Пенза</t>
  </si>
  <si>
    <t>Цветков Тимур</t>
  </si>
  <si>
    <t>Обрезков</t>
  </si>
  <si>
    <t>Шемякинская Яна</t>
  </si>
  <si>
    <t>Тучинова Арьяна</t>
  </si>
  <si>
    <t>Лобня</t>
  </si>
  <si>
    <t>Климакина Екатерина</t>
  </si>
  <si>
    <t>Бельтюкова Екатерина</t>
  </si>
  <si>
    <t>Николаева Екатерина</t>
  </si>
  <si>
    <t>Стальмаков Филипп</t>
  </si>
  <si>
    <t>Минск</t>
  </si>
  <si>
    <t>Рудик Максим</t>
  </si>
  <si>
    <t>Колодочка Александр</t>
  </si>
  <si>
    <t>Цой Владислав</t>
  </si>
  <si>
    <t>Басаргин Артём</t>
  </si>
  <si>
    <t>115117nw608</t>
  </si>
  <si>
    <t>Ольнев Максим</t>
  </si>
  <si>
    <t>Волков Леонид</t>
  </si>
  <si>
    <t>Юлмухаметов Владислав</t>
  </si>
  <si>
    <t>Капранов Сергей</t>
  </si>
  <si>
    <t>Судьи</t>
  </si>
  <si>
    <t>3 попытки</t>
  </si>
  <si>
    <t xml:space="preserve"> - высота взята</t>
  </si>
  <si>
    <t xml:space="preserve">  </t>
  </si>
  <si>
    <t>для</t>
  </si>
  <si>
    <t xml:space="preserve"> - высота пропущена</t>
  </si>
  <si>
    <t>WSS</t>
  </si>
  <si>
    <t>участников</t>
  </si>
  <si>
    <t xml:space="preserve"> - попытка неуспешна</t>
  </si>
  <si>
    <t>Этап World Slalom Series</t>
  </si>
  <si>
    <t>Карандееа</t>
  </si>
  <si>
    <t>p</t>
  </si>
  <si>
    <t xml:space="preserve"> - успешная перепрыжка</t>
  </si>
  <si>
    <t>Height count</t>
  </si>
  <si>
    <t>Last height tries count</t>
  </si>
  <si>
    <t>М</t>
  </si>
  <si>
    <t>Ho</t>
  </si>
  <si>
    <t>Hs</t>
  </si>
  <si>
    <t>Hp</t>
  </si>
  <si>
    <t>Hos</t>
  </si>
  <si>
    <t>Довгель Сергей</t>
  </si>
  <si>
    <t>215117nw510</t>
  </si>
  <si>
    <t>Косарева Мария</t>
  </si>
  <si>
    <t>Звягинцев Дмитрий</t>
  </si>
  <si>
    <t>DQ</t>
  </si>
  <si>
    <t>Комиссарова Юлия</t>
  </si>
  <si>
    <t>Полуфиналы - схема 8</t>
  </si>
  <si>
    <t>Малый финал - схема 8</t>
  </si>
  <si>
    <t>Финал - схема 8</t>
  </si>
  <si>
    <t>Хайджамп</t>
  </si>
  <si>
    <t>Стайлджамп</t>
  </si>
  <si>
    <t>1. Богрец Роман</t>
  </si>
  <si>
    <t>2. Мосолов Антон</t>
  </si>
  <si>
    <t>3. Юлмухаметов Владислав</t>
  </si>
  <si>
    <t>4. Ростовцев Роман</t>
  </si>
  <si>
    <t>5. Ершов Сергей</t>
  </si>
  <si>
    <t>5. Гаценко Владислав</t>
  </si>
  <si>
    <t>Юниорки / Юниоры</t>
  </si>
  <si>
    <t>TF1</t>
  </si>
  <si>
    <t>TF2</t>
  </si>
  <si>
    <t>TF3</t>
  </si>
  <si>
    <t>Semifinals - 4 skaters</t>
  </si>
  <si>
    <t>Pos</t>
  </si>
  <si>
    <t>Name</t>
  </si>
  <si>
    <t>Country</t>
  </si>
  <si>
    <t>T1</t>
  </si>
  <si>
    <t>T.T1</t>
  </si>
  <si>
    <t>T2</t>
  </si>
  <si>
    <t>T.T2</t>
  </si>
  <si>
    <t>T3</t>
  </si>
  <si>
    <t>T.T3</t>
  </si>
  <si>
    <t>Wins</t>
  </si>
  <si>
    <t>Consolation Final</t>
  </si>
  <si>
    <t>Final</t>
  </si>
  <si>
    <t>1/4 finals - 8 skaters</t>
  </si>
  <si>
    <t>Q1</t>
  </si>
  <si>
    <t>Q8</t>
  </si>
  <si>
    <t>Q4</t>
  </si>
  <si>
    <t>Q5</t>
  </si>
  <si>
    <t>Q3</t>
  </si>
  <si>
    <t>Q6</t>
  </si>
  <si>
    <t>Q2</t>
  </si>
  <si>
    <t>Q7</t>
  </si>
  <si>
    <t>Semifinals</t>
  </si>
  <si>
    <t>G1#1</t>
  </si>
  <si>
    <t>G2#1</t>
  </si>
  <si>
    <t>G3#1</t>
  </si>
  <si>
    <t>G4#1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</si>
</sst>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4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sz val="10"/>
      <color indexed="1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2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28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62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8" xfId="0" applyNumberFormat="1" applyFont="1" applyFill="1" applyBorder="1" applyAlignment="1">
      <alignment vertical="center"/>
    </xf>
    <xf numFmtId="0" fontId="15" fillId="4" borderId="11" xfId="0" applyNumberFormat="1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12" fillId="0" borderId="0" xfId="0" applyFont="1"/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43" xfId="0" applyBorder="1" applyAlignment="1">
      <alignment horizontal="center"/>
    </xf>
    <xf numFmtId="14" fontId="12" fillId="7" borderId="7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0" fontId="15" fillId="10" borderId="9" xfId="0" applyFont="1" applyFill="1" applyBorder="1" applyAlignment="1">
      <alignment horizontal="left" indent="1"/>
    </xf>
    <xf numFmtId="0" fontId="15" fillId="10" borderId="10" xfId="0" applyFont="1" applyFill="1" applyBorder="1"/>
    <xf numFmtId="0" fontId="15" fillId="10" borderId="10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left"/>
    </xf>
    <xf numFmtId="14" fontId="12" fillId="7" borderId="12" xfId="0" applyNumberFormat="1" applyFont="1" applyFill="1" applyBorder="1" applyAlignment="1">
      <alignment vertical="center"/>
    </xf>
    <xf numFmtId="14" fontId="11" fillId="7" borderId="13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0" fillId="0" borderId="5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/>
    <xf numFmtId="0" fontId="0" fillId="0" borderId="57" xfId="0" applyBorder="1"/>
    <xf numFmtId="0" fontId="0" fillId="0" borderId="60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28" xfId="0" applyBorder="1" applyAlignment="1">
      <alignment horizontal="center"/>
    </xf>
    <xf numFmtId="0" fontId="0" fillId="0" borderId="23" xfId="0" applyFont="1" applyBorder="1"/>
    <xf numFmtId="0" fontId="0" fillId="0" borderId="30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1" xfId="0" applyFont="1" applyBorder="1"/>
    <xf numFmtId="0" fontId="15" fillId="0" borderId="69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15" fillId="0" borderId="70" xfId="0" applyFont="1" applyBorder="1"/>
    <xf numFmtId="0" fontId="18" fillId="0" borderId="71" xfId="0" applyFont="1" applyBorder="1"/>
    <xf numFmtId="0" fontId="19" fillId="0" borderId="73" xfId="0" applyFont="1" applyBorder="1"/>
    <xf numFmtId="0" fontId="20" fillId="0" borderId="74" xfId="0" applyNumberFormat="1" applyFont="1" applyBorder="1"/>
    <xf numFmtId="0" fontId="0" fillId="0" borderId="75" xfId="0" applyBorder="1"/>
    <xf numFmtId="0" fontId="0" fillId="0" borderId="71" xfId="0" applyBorder="1"/>
    <xf numFmtId="0" fontId="0" fillId="0" borderId="72" xfId="0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5" fillId="0" borderId="77" xfId="0" applyFont="1" applyBorder="1"/>
    <xf numFmtId="0" fontId="18" fillId="0" borderId="78" xfId="0" applyFont="1" applyBorder="1"/>
    <xf numFmtId="0" fontId="19" fillId="0" borderId="79" xfId="0" applyFont="1" applyBorder="1"/>
    <xf numFmtId="0" fontId="20" fillId="0" borderId="80" xfId="0" applyNumberFormat="1" applyFont="1" applyBorder="1"/>
    <xf numFmtId="0" fontId="0" fillId="0" borderId="81" xfId="0" applyBorder="1"/>
    <xf numFmtId="0" fontId="0" fillId="0" borderId="78" xfId="0" applyBorder="1"/>
    <xf numFmtId="0" fontId="0" fillId="0" borderId="82" xfId="0" applyBorder="1" applyAlignment="1">
      <alignment horizontal="center"/>
    </xf>
    <xf numFmtId="0" fontId="15" fillId="13" borderId="84" xfId="0" applyFont="1" applyFill="1" applyBorder="1" applyAlignment="1">
      <alignment horizontal="center"/>
    </xf>
    <xf numFmtId="0" fontId="15" fillId="13" borderId="85" xfId="0" applyFont="1" applyFill="1" applyBorder="1" applyAlignment="1">
      <alignment horizontal="center"/>
    </xf>
    <xf numFmtId="0" fontId="15" fillId="13" borderId="17" xfId="0" applyFont="1" applyFill="1" applyBorder="1" applyAlignment="1">
      <alignment horizontal="center"/>
    </xf>
    <xf numFmtId="0" fontId="15" fillId="13" borderId="29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20" borderId="29" xfId="0" applyFont="1" applyFill="1" applyBorder="1" applyAlignment="1">
      <alignment horizontal="center"/>
    </xf>
    <xf numFmtId="0" fontId="12" fillId="20" borderId="16" xfId="0" applyFont="1" applyFill="1" applyBorder="1" applyAlignment="1">
      <alignment horizontal="center"/>
    </xf>
    <xf numFmtId="0" fontId="12" fillId="5" borderId="90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20" borderId="15" xfId="0" applyFont="1" applyFill="1" applyBorder="1" applyAlignment="1">
      <alignment horizontal="center"/>
    </xf>
    <xf numFmtId="0" fontId="12" fillId="5" borderId="91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3" xfId="0" applyBorder="1"/>
    <xf numFmtId="0" fontId="0" fillId="0" borderId="51" xfId="0" applyBorder="1"/>
    <xf numFmtId="0" fontId="0" fillId="0" borderId="36" xfId="0" applyBorder="1"/>
    <xf numFmtId="0" fontId="0" fillId="0" borderId="44" xfId="0" applyBorder="1" applyAlignment="1">
      <alignment horizontal="center"/>
    </xf>
    <xf numFmtId="0" fontId="0" fillId="0" borderId="56" xfId="0" applyBorder="1"/>
    <xf numFmtId="0" fontId="0" fillId="0" borderId="68" xfId="0" applyBorder="1"/>
    <xf numFmtId="0" fontId="24" fillId="0" borderId="38" xfId="0" applyFont="1" applyBorder="1" applyAlignment="1">
      <alignment horizontal="center"/>
    </xf>
    <xf numFmtId="0" fontId="24" fillId="0" borderId="92" xfId="0" applyFont="1" applyFill="1" applyBorder="1" applyAlignment="1">
      <alignment horizontal="left" wrapText="1"/>
    </xf>
    <xf numFmtId="0" fontId="24" fillId="0" borderId="39" xfId="0" applyFont="1" applyFill="1" applyBorder="1" applyAlignment="1">
      <alignment horizontal="center"/>
    </xf>
    <xf numFmtId="14" fontId="12" fillId="19" borderId="93" xfId="0" applyNumberFormat="1" applyFont="1" applyFill="1" applyBorder="1" applyAlignment="1">
      <alignment horizontal="center" vertical="center"/>
    </xf>
    <xf numFmtId="14" fontId="12" fillId="2" borderId="95" xfId="0" applyNumberFormat="1" applyFont="1" applyFill="1" applyBorder="1" applyAlignment="1">
      <alignment horizontal="left" vertical="center" indent="1"/>
    </xf>
    <xf numFmtId="14" fontId="12" fillId="2" borderId="94" xfId="0" applyNumberFormat="1" applyFont="1" applyFill="1" applyBorder="1" applyAlignment="1">
      <alignment horizontal="left" vertical="center" indent="1"/>
    </xf>
    <xf numFmtId="0" fontId="0" fillId="0" borderId="58" xfId="0" applyBorder="1" applyAlignment="1">
      <alignment horizontal="center"/>
    </xf>
    <xf numFmtId="14" fontId="12" fillId="2" borderId="7" xfId="0" applyNumberFormat="1" applyFont="1" applyFill="1" applyBorder="1" applyAlignment="1">
      <alignment vertical="center"/>
    </xf>
    <xf numFmtId="14" fontId="12" fillId="2" borderId="12" xfId="0" applyNumberFormat="1" applyFont="1" applyFill="1" applyBorder="1" applyAlignment="1">
      <alignment vertical="center"/>
    </xf>
    <xf numFmtId="0" fontId="0" fillId="0" borderId="70" xfId="0" applyFill="1" applyBorder="1" applyAlignment="1">
      <alignment horizont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59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1" fontId="24" fillId="0" borderId="0" xfId="0" applyNumberFormat="1" applyFont="1" applyFill="1" applyBorder="1" applyAlignment="1">
      <alignment horizontal="center" wrapText="1"/>
    </xf>
    <xf numFmtId="1" fontId="0" fillId="0" borderId="62" xfId="0" applyNumberFormat="1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0" fontId="24" fillId="0" borderId="28" xfId="0" applyFont="1" applyBorder="1" applyAlignment="1">
      <alignment horizontal="center"/>
    </xf>
    <xf numFmtId="1" fontId="24" fillId="0" borderId="23" xfId="0" applyNumberFormat="1" applyFont="1" applyFill="1" applyBorder="1" applyAlignment="1">
      <alignment horizontal="center" wrapText="1"/>
    </xf>
    <xf numFmtId="0" fontId="24" fillId="0" borderId="96" xfId="0" applyFont="1" applyFill="1" applyBorder="1" applyAlignment="1">
      <alignment horizontal="left" wrapText="1"/>
    </xf>
    <xf numFmtId="0" fontId="24" fillId="0" borderId="30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7" xfId="0" applyBorder="1" applyAlignment="1">
      <alignment horizontal="center"/>
    </xf>
    <xf numFmtId="1" fontId="0" fillId="0" borderId="98" xfId="0" applyNumberForma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right"/>
    </xf>
    <xf numFmtId="0" fontId="0" fillId="0" borderId="101" xfId="0" applyBorder="1" applyAlignment="1">
      <alignment horizontal="right"/>
    </xf>
    <xf numFmtId="1" fontId="0" fillId="0" borderId="0" xfId="0" applyNumberFormat="1" applyFill="1" applyBorder="1" applyAlignment="1">
      <alignment horizontal="center" wrapText="1"/>
    </xf>
    <xf numFmtId="0" fontId="26" fillId="3" borderId="10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22" fillId="0" borderId="37" xfId="0" applyFont="1" applyBorder="1" applyAlignment="1">
      <alignment horizontal="center"/>
    </xf>
    <xf numFmtId="0" fontId="0" fillId="0" borderId="66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1" xfId="0" applyBorder="1"/>
    <xf numFmtId="0" fontId="0" fillId="0" borderId="65" xfId="0" applyBorder="1" applyAlignment="1">
      <alignment horizontal="center"/>
    </xf>
    <xf numFmtId="0" fontId="0" fillId="0" borderId="102" xfId="0" applyBorder="1" applyAlignment="1">
      <alignment horizontal="center"/>
    </xf>
    <xf numFmtId="0" fontId="27" fillId="3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5" borderId="0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0" fillId="22" borderId="103" xfId="0" applyFill="1" applyBorder="1" applyAlignment="1">
      <alignment horizontal="center"/>
    </xf>
    <xf numFmtId="0" fontId="0" fillId="6" borderId="104" xfId="0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14" fillId="18" borderId="109" xfId="0" applyFont="1" applyFill="1" applyBorder="1" applyAlignment="1">
      <alignment horizontal="center" vertical="center"/>
    </xf>
    <xf numFmtId="0" fontId="14" fillId="18" borderId="110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/>
    </xf>
    <xf numFmtId="0" fontId="0" fillId="0" borderId="113" xfId="0" applyBorder="1"/>
    <xf numFmtId="0" fontId="0" fillId="0" borderId="114" xfId="0" applyBorder="1"/>
    <xf numFmtId="0" fontId="0" fillId="0" borderId="115" xfId="0" applyBorder="1" applyAlignment="1">
      <alignment horizontal="center"/>
    </xf>
    <xf numFmtId="1" fontId="0" fillId="0" borderId="112" xfId="0" applyNumberFormat="1" applyBorder="1" applyAlignment="1">
      <alignment horizontal="center"/>
    </xf>
    <xf numFmtId="0" fontId="0" fillId="0" borderId="116" xfId="0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9" xfId="0" applyFont="1" applyBorder="1"/>
    <xf numFmtId="1" fontId="0" fillId="0" borderId="116" xfId="0" applyNumberFormat="1" applyBorder="1" applyAlignment="1">
      <alignment horizontal="center"/>
    </xf>
    <xf numFmtId="0" fontId="0" fillId="0" borderId="117" xfId="0" applyBorder="1"/>
    <xf numFmtId="0" fontId="0" fillId="0" borderId="118" xfId="0" applyBorder="1"/>
    <xf numFmtId="0" fontId="20" fillId="0" borderId="121" xfId="0" applyNumberFormat="1" applyFont="1" applyBorder="1"/>
    <xf numFmtId="0" fontId="19" fillId="0" borderId="122" xfId="0" applyFont="1" applyBorder="1"/>
    <xf numFmtId="0" fontId="18" fillId="0" borderId="117" xfId="0" applyFont="1" applyBorder="1"/>
    <xf numFmtId="0" fontId="15" fillId="0" borderId="123" xfId="0" applyFont="1" applyBorder="1"/>
    <xf numFmtId="0" fontId="15" fillId="0" borderId="124" xfId="0" applyFont="1" applyBorder="1" applyAlignment="1">
      <alignment horizontal="center"/>
    </xf>
    <xf numFmtId="0" fontId="0" fillId="0" borderId="125" xfId="0" applyBorder="1" applyAlignment="1">
      <alignment horizontal="center"/>
    </xf>
    <xf numFmtId="1" fontId="0" fillId="0" borderId="125" xfId="0" applyNumberFormat="1" applyBorder="1" applyAlignment="1">
      <alignment horizontal="center"/>
    </xf>
    <xf numFmtId="0" fontId="0" fillId="0" borderId="126" xfId="0" applyBorder="1"/>
    <xf numFmtId="0" fontId="0" fillId="0" borderId="127" xfId="0" applyBorder="1"/>
    <xf numFmtId="0" fontId="20" fillId="0" borderId="128" xfId="0" applyNumberFormat="1" applyFont="1" applyBorder="1"/>
    <xf numFmtId="0" fontId="19" fillId="0" borderId="129" xfId="0" applyFont="1" applyBorder="1"/>
    <xf numFmtId="0" fontId="18" fillId="0" borderId="126" xfId="0" applyFont="1" applyBorder="1"/>
    <xf numFmtId="0" fontId="15" fillId="0" borderId="130" xfId="0" applyFont="1" applyBorder="1"/>
    <xf numFmtId="0" fontId="15" fillId="0" borderId="131" xfId="0" applyFont="1" applyBorder="1" applyAlignment="1">
      <alignment horizontal="center"/>
    </xf>
    <xf numFmtId="14" fontId="12" fillId="7" borderId="4" xfId="0" applyNumberFormat="1" applyFont="1" applyFill="1" applyBorder="1" applyAlignment="1">
      <alignment vertical="center"/>
    </xf>
    <xf numFmtId="14" fontId="12" fillId="7" borderId="5" xfId="0" applyNumberFormat="1" applyFont="1" applyFill="1" applyBorder="1" applyAlignment="1">
      <alignment vertical="center"/>
    </xf>
    <xf numFmtId="14" fontId="12" fillId="7" borderId="6" xfId="0" applyNumberFormat="1" applyFont="1" applyFill="1" applyBorder="1" applyAlignment="1">
      <alignment vertical="center"/>
    </xf>
    <xf numFmtId="0" fontId="14" fillId="9" borderId="109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5" fillId="5" borderId="133" xfId="0" applyFont="1" applyFill="1" applyBorder="1" applyAlignment="1">
      <alignment horizontal="center"/>
    </xf>
    <xf numFmtId="0" fontId="15" fillId="5" borderId="134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" fontId="0" fillId="0" borderId="50" xfId="0" applyNumberFormat="1" applyFon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51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1" fontId="0" fillId="0" borderId="50" xfId="0" applyNumberFormat="1" applyFont="1" applyFill="1" applyBorder="1" applyAlignment="1">
      <alignment horizontal="center"/>
    </xf>
    <xf numFmtId="0" fontId="0" fillId="0" borderId="51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51" xfId="0" applyNumberFormat="1" applyFill="1" applyBorder="1"/>
    <xf numFmtId="1" fontId="0" fillId="0" borderId="135" xfId="0" applyNumberFormat="1" applyFont="1" applyBorder="1" applyAlignment="1">
      <alignment horizontal="center"/>
    </xf>
    <xf numFmtId="0" fontId="0" fillId="0" borderId="63" xfId="0" applyNumberFormat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63" xfId="0" applyNumberFormat="1" applyBorder="1"/>
    <xf numFmtId="0" fontId="0" fillId="0" borderId="41" xfId="0" applyNumberFormat="1" applyFont="1" applyFill="1" applyBorder="1" applyAlignment="1">
      <alignment horizontal="center"/>
    </xf>
    <xf numFmtId="0" fontId="0" fillId="0" borderId="86" xfId="0" applyBorder="1"/>
    <xf numFmtId="0" fontId="0" fillId="0" borderId="42" xfId="0" applyFill="1" applyBorder="1"/>
    <xf numFmtId="0" fontId="0" fillId="0" borderId="42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5" borderId="19" xfId="0" applyFill="1" applyBorder="1" applyAlignment="1">
      <alignment horizontal="center"/>
    </xf>
    <xf numFmtId="0" fontId="0" fillId="0" borderId="20" xfId="0" applyFill="1" applyBorder="1"/>
    <xf numFmtId="0" fontId="0" fillId="25" borderId="22" xfId="0" applyFill="1" applyBorder="1" applyAlignment="1">
      <alignment horizontal="center"/>
    </xf>
    <xf numFmtId="1" fontId="0" fillId="0" borderId="55" xfId="0" applyNumberFormat="1" applyFont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56" xfId="0" applyNumberFormat="1" applyBorder="1"/>
    <xf numFmtId="0" fontId="0" fillId="0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15" fillId="5" borderId="135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/>
    </xf>
    <xf numFmtId="0" fontId="15" fillId="5" borderId="86" xfId="0" applyFont="1" applyFill="1" applyBorder="1" applyAlignment="1">
      <alignment horizontal="center"/>
    </xf>
    <xf numFmtId="0" fontId="15" fillId="5" borderId="42" xfId="0" applyFont="1" applyFill="1" applyBorder="1" applyAlignment="1">
      <alignment horizontal="center"/>
    </xf>
    <xf numFmtId="0" fontId="15" fillId="11" borderId="42" xfId="0" applyFont="1" applyFill="1" applyBorder="1" applyAlignment="1">
      <alignment horizontal="center"/>
    </xf>
    <xf numFmtId="1" fontId="0" fillId="0" borderId="136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137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37" xfId="0" applyNumberFormat="1" applyBorder="1"/>
    <xf numFmtId="0" fontId="0" fillId="0" borderId="2" xfId="0" applyNumberFormat="1" applyFont="1" applyFill="1" applyBorder="1" applyAlignment="1">
      <alignment horizontal="center"/>
    </xf>
    <xf numFmtId="0" fontId="0" fillId="0" borderId="138" xfId="0" applyBorder="1"/>
    <xf numFmtId="0" fontId="0" fillId="0" borderId="139" xfId="0" applyFill="1" applyBorder="1"/>
    <xf numFmtId="0" fontId="0" fillId="0" borderId="140" xfId="0" applyFill="1" applyBorder="1" applyAlignment="1">
      <alignment horizontal="center"/>
    </xf>
    <xf numFmtId="1" fontId="0" fillId="0" borderId="141" xfId="0" applyNumberFormat="1" applyFont="1" applyFill="1" applyBorder="1" applyAlignment="1">
      <alignment horizontal="center"/>
    </xf>
    <xf numFmtId="0" fontId="0" fillId="0" borderId="142" xfId="0" applyFill="1" applyBorder="1" applyAlignment="1">
      <alignment horizontal="center"/>
    </xf>
    <xf numFmtId="1" fontId="0" fillId="0" borderId="141" xfId="0" applyNumberFormat="1" applyFont="1" applyBorder="1" applyAlignment="1">
      <alignment horizontal="center"/>
    </xf>
    <xf numFmtId="1" fontId="0" fillId="0" borderId="143" xfId="0" applyNumberFormat="1" applyFont="1" applyBorder="1" applyAlignment="1">
      <alignment horizontal="center"/>
    </xf>
    <xf numFmtId="0" fontId="0" fillId="0" borderId="144" xfId="0" applyFont="1" applyBorder="1"/>
    <xf numFmtId="0" fontId="0" fillId="0" borderId="144" xfId="0" applyBorder="1" applyAlignment="1">
      <alignment horizontal="center"/>
    </xf>
    <xf numFmtId="0" fontId="0" fillId="0" borderId="145" xfId="0" applyNumberFormat="1" applyBorder="1" applyAlignment="1">
      <alignment horizontal="center"/>
    </xf>
    <xf numFmtId="0" fontId="0" fillId="0" borderId="144" xfId="0" applyNumberFormat="1" applyFont="1" applyBorder="1" applyAlignment="1">
      <alignment horizontal="center"/>
    </xf>
    <xf numFmtId="0" fontId="0" fillId="0" borderId="144" xfId="0" applyNumberFormat="1" applyBorder="1" applyAlignment="1">
      <alignment horizontal="center"/>
    </xf>
    <xf numFmtId="0" fontId="0" fillId="0" borderId="145" xfId="0" applyNumberFormat="1" applyBorder="1"/>
    <xf numFmtId="0" fontId="0" fillId="0" borderId="144" xfId="0" applyNumberFormat="1" applyFont="1" applyFill="1" applyBorder="1" applyAlignment="1">
      <alignment horizontal="center"/>
    </xf>
    <xf numFmtId="0" fontId="0" fillId="0" borderId="146" xfId="0" applyBorder="1"/>
    <xf numFmtId="0" fontId="0" fillId="0" borderId="147" xfId="0" applyFill="1" applyBorder="1"/>
    <xf numFmtId="0" fontId="0" fillId="0" borderId="148" xfId="0" applyFill="1" applyBorder="1" applyAlignment="1">
      <alignment horizontal="center"/>
    </xf>
    <xf numFmtId="1" fontId="0" fillId="0" borderId="55" xfId="0" applyNumberFormat="1" applyFont="1" applyFill="1" applyBorder="1" applyAlignment="1">
      <alignment horizontal="center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56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56" xfId="0" applyNumberFormat="1" applyFill="1" applyBorder="1"/>
    <xf numFmtId="0" fontId="0" fillId="0" borderId="24" xfId="0" applyFill="1" applyBorder="1"/>
    <xf numFmtId="14" fontId="12" fillId="7" borderId="154" xfId="0" applyNumberFormat="1" applyFont="1" applyFill="1" applyBorder="1" applyAlignment="1">
      <alignment vertical="center"/>
    </xf>
    <xf numFmtId="14" fontId="12" fillId="7" borderId="155" xfId="0" applyNumberFormat="1" applyFont="1" applyFill="1" applyBorder="1" applyAlignment="1">
      <alignment vertical="center"/>
    </xf>
    <xf numFmtId="14" fontId="12" fillId="7" borderId="156" xfId="0" applyNumberFormat="1" applyFont="1" applyFill="1" applyBorder="1" applyAlignment="1">
      <alignment vertical="center"/>
    </xf>
    <xf numFmtId="0" fontId="15" fillId="10" borderId="157" xfId="0" applyFont="1" applyFill="1" applyBorder="1" applyAlignment="1">
      <alignment horizontal="left" indent="1"/>
    </xf>
    <xf numFmtId="0" fontId="15" fillId="10" borderId="158" xfId="0" applyFont="1" applyFill="1" applyBorder="1"/>
    <xf numFmtId="0" fontId="15" fillId="10" borderId="158" xfId="0" applyFont="1" applyFill="1" applyBorder="1" applyAlignment="1">
      <alignment horizontal="center"/>
    </xf>
    <xf numFmtId="0" fontId="15" fillId="10" borderId="158" xfId="0" applyFont="1" applyFill="1" applyBorder="1" applyAlignment="1">
      <alignment horizontal="left"/>
    </xf>
    <xf numFmtId="0" fontId="27" fillId="3" borderId="158" xfId="0" applyNumberFormat="1" applyFont="1" applyFill="1" applyBorder="1" applyAlignment="1">
      <alignment horizontal="center"/>
    </xf>
    <xf numFmtId="0" fontId="15" fillId="4" borderId="159" xfId="0" applyNumberFormat="1" applyFont="1" applyFill="1" applyBorder="1" applyAlignment="1">
      <alignment horizontal="center"/>
    </xf>
    <xf numFmtId="0" fontId="15" fillId="5" borderId="160" xfId="0" applyFont="1" applyFill="1" applyBorder="1" applyAlignment="1">
      <alignment horizontal="center"/>
    </xf>
    <xf numFmtId="0" fontId="15" fillId="5" borderId="161" xfId="0" applyFont="1" applyFill="1" applyBorder="1" applyAlignment="1">
      <alignment horizontal="center"/>
    </xf>
    <xf numFmtId="0" fontId="15" fillId="5" borderId="162" xfId="0" applyFont="1" applyFill="1" applyBorder="1" applyAlignment="1">
      <alignment horizontal="center"/>
    </xf>
    <xf numFmtId="0" fontId="15" fillId="5" borderId="163" xfId="0" applyFont="1" applyFill="1" applyBorder="1" applyAlignment="1">
      <alignment horizontal="center"/>
    </xf>
    <xf numFmtId="0" fontId="15" fillId="5" borderId="164" xfId="0" applyFont="1" applyFill="1" applyBorder="1" applyAlignment="1">
      <alignment horizontal="center"/>
    </xf>
    <xf numFmtId="0" fontId="15" fillId="5" borderId="165" xfId="0" applyFont="1" applyFill="1" applyBorder="1" applyAlignment="1">
      <alignment horizontal="center"/>
    </xf>
    <xf numFmtId="0" fontId="15" fillId="11" borderId="165" xfId="0" applyFont="1" applyFill="1" applyBorder="1" applyAlignment="1">
      <alignment horizontal="center"/>
    </xf>
    <xf numFmtId="0" fontId="15" fillId="5" borderId="166" xfId="0" applyFont="1" applyFill="1" applyBorder="1" applyAlignment="1">
      <alignment horizontal="center"/>
    </xf>
    <xf numFmtId="0" fontId="15" fillId="5" borderId="167" xfId="0" applyFont="1" applyFill="1" applyBorder="1" applyAlignment="1">
      <alignment horizontal="center"/>
    </xf>
    <xf numFmtId="0" fontId="15" fillId="5" borderId="168" xfId="0" applyFont="1" applyFill="1" applyBorder="1" applyAlignment="1">
      <alignment horizontal="center"/>
    </xf>
    <xf numFmtId="0" fontId="15" fillId="5" borderId="169" xfId="0" applyFont="1" applyFill="1" applyBorder="1" applyAlignment="1">
      <alignment horizontal="center"/>
    </xf>
    <xf numFmtId="0" fontId="15" fillId="5" borderId="170" xfId="0" applyFont="1" applyFill="1" applyBorder="1" applyAlignment="1">
      <alignment horizontal="center"/>
    </xf>
    <xf numFmtId="0" fontId="15" fillId="5" borderId="15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51" xfId="0" applyFill="1" applyBorder="1" applyAlignment="1">
      <alignment horizontal="center"/>
    </xf>
    <xf numFmtId="1" fontId="0" fillId="0" borderId="50" xfId="0" applyNumberFormat="1" applyFill="1" applyBorder="1" applyAlignment="1">
      <alignment horizontal="center"/>
    </xf>
    <xf numFmtId="0" fontId="0" fillId="0" borderId="171" xfId="0" applyBorder="1" applyAlignment="1">
      <alignment horizontal="center"/>
    </xf>
    <xf numFmtId="1" fontId="0" fillId="0" borderId="172" xfId="0" applyNumberFormat="1" applyBorder="1" applyAlignment="1">
      <alignment horizontal="center"/>
    </xf>
    <xf numFmtId="0" fontId="0" fillId="0" borderId="173" xfId="0" applyBorder="1"/>
    <xf numFmtId="0" fontId="0" fillId="0" borderId="173" xfId="0" applyBorder="1" applyAlignment="1">
      <alignment horizontal="center"/>
    </xf>
    <xf numFmtId="0" fontId="0" fillId="0" borderId="174" xfId="0" applyBorder="1" applyAlignment="1">
      <alignment horizontal="right"/>
    </xf>
    <xf numFmtId="0" fontId="0" fillId="0" borderId="175" xfId="0" applyBorder="1" applyAlignment="1">
      <alignment horizontal="right"/>
    </xf>
    <xf numFmtId="1" fontId="0" fillId="0" borderId="176" xfId="0" applyNumberFormat="1" applyFont="1" applyFill="1" applyBorder="1" applyAlignment="1">
      <alignment horizontal="center"/>
    </xf>
    <xf numFmtId="0" fontId="0" fillId="0" borderId="177" xfId="0" applyFont="1" applyFill="1" applyBorder="1"/>
    <xf numFmtId="0" fontId="0" fillId="0" borderId="177" xfId="0" applyFill="1" applyBorder="1" applyAlignment="1">
      <alignment horizontal="center"/>
    </xf>
    <xf numFmtId="0" fontId="0" fillId="0" borderId="178" xfId="0" applyFill="1" applyBorder="1" applyAlignment="1">
      <alignment horizontal="center"/>
    </xf>
    <xf numFmtId="0" fontId="0" fillId="0" borderId="177" xfId="0" applyFont="1" applyFill="1" applyBorder="1" applyAlignment="1">
      <alignment horizontal="center"/>
    </xf>
    <xf numFmtId="0" fontId="0" fillId="0" borderId="178" xfId="0" applyNumberFormat="1" applyFill="1" applyBorder="1"/>
    <xf numFmtId="0" fontId="0" fillId="0" borderId="179" xfId="0" applyFill="1" applyBorder="1"/>
    <xf numFmtId="0" fontId="0" fillId="0" borderId="180" xfId="0" applyFill="1" applyBorder="1"/>
    <xf numFmtId="0" fontId="0" fillId="0" borderId="180" xfId="0" applyFill="1" applyBorder="1" applyAlignment="1">
      <alignment horizontal="center"/>
    </xf>
    <xf numFmtId="0" fontId="0" fillId="21" borderId="19" xfId="0" applyFill="1" applyBorder="1" applyAlignment="1">
      <alignment horizontal="center"/>
    </xf>
    <xf numFmtId="0" fontId="0" fillId="0" borderId="13" xfId="0" applyBorder="1"/>
    <xf numFmtId="0" fontId="0" fillId="0" borderId="23" xfId="0" applyFont="1" applyFill="1" applyBorder="1" applyAlignment="1">
      <alignment horizontal="center"/>
    </xf>
    <xf numFmtId="0" fontId="15" fillId="5" borderId="181" xfId="0" applyFont="1" applyFill="1" applyBorder="1" applyAlignment="1">
      <alignment horizontal="center"/>
    </xf>
    <xf numFmtId="0" fontId="15" fillId="5" borderId="176" xfId="0" applyFont="1" applyFill="1" applyBorder="1" applyAlignment="1">
      <alignment horizontal="center"/>
    </xf>
    <xf numFmtId="0" fontId="15" fillId="5" borderId="177" xfId="0" applyFont="1" applyFill="1" applyBorder="1" applyAlignment="1">
      <alignment horizontal="center"/>
    </xf>
    <xf numFmtId="0" fontId="15" fillId="5" borderId="178" xfId="0" applyFont="1" applyFill="1" applyBorder="1" applyAlignment="1">
      <alignment horizontal="center"/>
    </xf>
    <xf numFmtId="0" fontId="15" fillId="5" borderId="179" xfId="0" applyFont="1" applyFill="1" applyBorder="1" applyAlignment="1">
      <alignment horizontal="center"/>
    </xf>
    <xf numFmtId="0" fontId="15" fillId="5" borderId="180" xfId="0" applyFont="1" applyFill="1" applyBorder="1" applyAlignment="1">
      <alignment horizontal="center"/>
    </xf>
    <xf numFmtId="0" fontId="15" fillId="11" borderId="180" xfId="0" applyFont="1" applyFill="1" applyBorder="1" applyAlignment="1">
      <alignment horizontal="center"/>
    </xf>
    <xf numFmtId="0" fontId="0" fillId="6" borderId="153" xfId="0" applyFill="1" applyBorder="1" applyAlignment="1">
      <alignment horizontal="center"/>
    </xf>
    <xf numFmtId="1" fontId="0" fillId="0" borderId="18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49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149" xfId="0" applyNumberFormat="1" applyFill="1" applyBorder="1"/>
    <xf numFmtId="0" fontId="0" fillId="0" borderId="150" xfId="0" applyFill="1" applyBorder="1"/>
    <xf numFmtId="0" fontId="0" fillId="0" borderId="151" xfId="0" applyFill="1" applyBorder="1"/>
    <xf numFmtId="0" fontId="0" fillId="0" borderId="15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42" xfId="0" applyBorder="1" applyAlignment="1">
      <alignment horizontal="right"/>
    </xf>
    <xf numFmtId="0" fontId="0" fillId="6" borderId="183" xfId="0" applyFill="1" applyBorder="1" applyAlignment="1">
      <alignment horizontal="center"/>
    </xf>
    <xf numFmtId="1" fontId="0" fillId="0" borderId="184" xfId="0" applyNumberFormat="1" applyFont="1" applyFill="1" applyBorder="1" applyAlignment="1">
      <alignment horizontal="center"/>
    </xf>
    <xf numFmtId="0" fontId="0" fillId="0" borderId="144" xfId="0" applyFill="1" applyBorder="1"/>
    <xf numFmtId="0" fontId="0" fillId="0" borderId="144" xfId="0" applyFill="1" applyBorder="1" applyAlignment="1">
      <alignment horizontal="center"/>
    </xf>
    <xf numFmtId="0" fontId="0" fillId="0" borderId="145" xfId="0" applyNumberFormat="1" applyFill="1" applyBorder="1" applyAlignment="1">
      <alignment horizontal="center"/>
    </xf>
    <xf numFmtId="0" fontId="0" fillId="0" borderId="144" xfId="0" applyNumberFormat="1" applyFill="1" applyBorder="1" applyAlignment="1">
      <alignment horizontal="center"/>
    </xf>
    <xf numFmtId="0" fontId="0" fillId="0" borderId="145" xfId="0" applyNumberFormat="1" applyFill="1" applyBorder="1"/>
    <xf numFmtId="0" fontId="0" fillId="21" borderId="22" xfId="0" applyFill="1" applyBorder="1" applyAlignment="1">
      <alignment horizontal="center"/>
    </xf>
    <xf numFmtId="14" fontId="12" fillId="7" borderId="183" xfId="0" applyNumberFormat="1" applyFont="1" applyFill="1" applyBorder="1" applyAlignment="1">
      <alignment vertical="center"/>
    </xf>
    <xf numFmtId="14" fontId="11" fillId="7" borderId="144" xfId="0" applyNumberFormat="1" applyFont="1" applyFill="1" applyBorder="1" applyAlignment="1">
      <alignment vertical="center"/>
    </xf>
    <xf numFmtId="14" fontId="12" fillId="2" borderId="144" xfId="0" applyNumberFormat="1" applyFont="1" applyFill="1" applyBorder="1" applyAlignment="1">
      <alignment vertical="center"/>
    </xf>
    <xf numFmtId="14" fontId="12" fillId="2" borderId="148" xfId="0" applyNumberFormat="1" applyFont="1" applyFill="1" applyBorder="1" applyAlignment="1">
      <alignment vertical="center"/>
    </xf>
    <xf numFmtId="1" fontId="0" fillId="0" borderId="182" xfId="0" applyNumberFormat="1" applyFont="1" applyBorder="1" applyAlignment="1">
      <alignment horizontal="center"/>
    </xf>
    <xf numFmtId="0" fontId="0" fillId="0" borderId="149" xfId="0" applyNumberFormat="1" applyBorder="1" applyAlignment="1">
      <alignment horizontal="center"/>
    </xf>
    <xf numFmtId="0" fontId="0" fillId="0" borderId="149" xfId="0" applyNumberFormat="1" applyBorder="1"/>
    <xf numFmtId="0" fontId="0" fillId="0" borderId="150" xfId="0" applyBorder="1"/>
    <xf numFmtId="0" fontId="0" fillId="6" borderId="22" xfId="0" applyFill="1" applyBorder="1" applyAlignment="1">
      <alignment horizontal="center"/>
    </xf>
    <xf numFmtId="14" fontId="12" fillId="19" borderId="186" xfId="0" applyNumberFormat="1" applyFont="1" applyFill="1" applyBorder="1" applyAlignment="1">
      <alignment horizontal="center" vertical="center"/>
    </xf>
    <xf numFmtId="0" fontId="26" fillId="3" borderId="158" xfId="0" applyNumberFormat="1" applyFont="1" applyFill="1" applyBorder="1" applyAlignment="1">
      <alignment horizontal="center"/>
    </xf>
    <xf numFmtId="0" fontId="12" fillId="20" borderId="187" xfId="0" applyFont="1" applyFill="1" applyBorder="1" applyAlignment="1">
      <alignment horizontal="center"/>
    </xf>
    <xf numFmtId="0" fontId="12" fillId="20" borderId="162" xfId="0" applyFont="1" applyFill="1" applyBorder="1" applyAlignment="1">
      <alignment horizontal="center"/>
    </xf>
    <xf numFmtId="0" fontId="12" fillId="5" borderId="188" xfId="0" applyFont="1" applyFill="1" applyBorder="1" applyAlignment="1">
      <alignment horizontal="center"/>
    </xf>
    <xf numFmtId="0" fontId="12" fillId="5" borderId="162" xfId="0" applyFont="1" applyFill="1" applyBorder="1" applyAlignment="1">
      <alignment horizontal="center"/>
    </xf>
    <xf numFmtId="0" fontId="12" fillId="5" borderId="189" xfId="0" applyFont="1" applyFill="1" applyBorder="1" applyAlignment="1">
      <alignment horizontal="center"/>
    </xf>
    <xf numFmtId="0" fontId="12" fillId="20" borderId="160" xfId="0" applyFont="1" applyFill="1" applyBorder="1" applyAlignment="1">
      <alignment horizontal="center"/>
    </xf>
    <xf numFmtId="0" fontId="12" fillId="5" borderId="190" xfId="0" applyFont="1" applyFill="1" applyBorder="1" applyAlignment="1">
      <alignment horizontal="center"/>
    </xf>
    <xf numFmtId="0" fontId="16" fillId="0" borderId="92" xfId="0" applyFont="1" applyFill="1" applyBorder="1" applyAlignment="1">
      <alignment horizontal="left" wrapText="1"/>
    </xf>
    <xf numFmtId="0" fontId="0" fillId="0" borderId="181" xfId="0" applyBorder="1" applyAlignment="1">
      <alignment horizontal="center"/>
    </xf>
    <xf numFmtId="1" fontId="0" fillId="0" borderId="177" xfId="0" applyNumberFormat="1" applyBorder="1" applyAlignment="1">
      <alignment horizontal="center"/>
    </xf>
    <xf numFmtId="0" fontId="0" fillId="0" borderId="177" xfId="0" applyBorder="1"/>
    <xf numFmtId="0" fontId="0" fillId="0" borderId="180" xfId="0" applyBorder="1" applyAlignment="1">
      <alignment horizontal="center"/>
    </xf>
    <xf numFmtId="0" fontId="0" fillId="0" borderId="92" xfId="0" applyFill="1" applyBorder="1" applyAlignment="1">
      <alignment horizontal="left" wrapText="1"/>
    </xf>
    <xf numFmtId="1" fontId="0" fillId="0" borderId="23" xfId="0" applyNumberFormat="1" applyFill="1" applyBorder="1" applyAlignment="1">
      <alignment horizontal="center" wrapText="1"/>
    </xf>
    <xf numFmtId="0" fontId="16" fillId="0" borderId="96" xfId="0" applyFont="1" applyFill="1" applyBorder="1" applyAlignment="1">
      <alignment horizontal="left" wrapText="1"/>
    </xf>
    <xf numFmtId="0" fontId="0" fillId="0" borderId="96" xfId="0" applyFill="1" applyBorder="1" applyAlignment="1">
      <alignment horizontal="left" wrapText="1"/>
    </xf>
    <xf numFmtId="0" fontId="0" fillId="0" borderId="187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162" xfId="0" applyBorder="1"/>
    <xf numFmtId="0" fontId="22" fillId="0" borderId="189" xfId="0" applyFont="1" applyBorder="1" applyAlignment="1">
      <alignment horizontal="center"/>
    </xf>
    <xf numFmtId="1" fontId="0" fillId="0" borderId="191" xfId="0" applyNumberFormat="1" applyBorder="1" applyAlignment="1">
      <alignment horizontal="center"/>
    </xf>
    <xf numFmtId="0" fontId="0" fillId="0" borderId="178" xfId="0" applyBorder="1"/>
    <xf numFmtId="0" fontId="0" fillId="0" borderId="192" xfId="0" applyBorder="1" applyAlignment="1">
      <alignment horizontal="center"/>
    </xf>
    <xf numFmtId="1" fontId="0" fillId="0" borderId="130" xfId="0" applyNumberFormat="1" applyBorder="1" applyAlignment="1">
      <alignment horizontal="center"/>
    </xf>
    <xf numFmtId="0" fontId="0" fillId="0" borderId="193" xfId="0" applyBorder="1"/>
    <xf numFmtId="0" fontId="0" fillId="0" borderId="129" xfId="0" applyBorder="1"/>
    <xf numFmtId="0" fontId="0" fillId="0" borderId="128" xfId="0" applyBorder="1" applyAlignment="1">
      <alignment horizontal="center"/>
    </xf>
    <xf numFmtId="0" fontId="0" fillId="0" borderId="194" xfId="0" applyBorder="1" applyAlignment="1">
      <alignment horizontal="center"/>
    </xf>
    <xf numFmtId="1" fontId="0" fillId="0" borderId="162" xfId="0" applyNumberFormat="1" applyBorder="1" applyAlignment="1">
      <alignment horizontal="center"/>
    </xf>
    <xf numFmtId="14" fontId="11" fillId="26" borderId="15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195" xfId="0" applyBorder="1" applyAlignment="1">
      <alignment horizontal="center"/>
    </xf>
    <xf numFmtId="0" fontId="0" fillId="0" borderId="0" xfId="0" quotePrefix="1" applyBorder="1"/>
    <xf numFmtId="0" fontId="0" fillId="0" borderId="8" xfId="0" applyBorder="1"/>
    <xf numFmtId="14" fontId="11" fillId="26" borderId="132" xfId="0" applyNumberFormat="1" applyFont="1" applyFill="1" applyBorder="1" applyAlignment="1">
      <alignment horizontal="center" vertical="center"/>
    </xf>
    <xf numFmtId="14" fontId="12" fillId="26" borderId="7" xfId="0" applyNumberFormat="1" applyFont="1" applyFill="1" applyBorder="1" applyAlignment="1">
      <alignment vertical="center"/>
    </xf>
    <xf numFmtId="14" fontId="11" fillId="26" borderId="0" xfId="0" applyNumberFormat="1" applyFont="1" applyFill="1" applyBorder="1" applyAlignment="1">
      <alignment vertical="center"/>
    </xf>
    <xf numFmtId="0" fontId="0" fillId="27" borderId="196" xfId="0" applyFill="1" applyBorder="1" applyAlignment="1">
      <alignment horizontal="center"/>
    </xf>
    <xf numFmtId="0" fontId="0" fillId="0" borderId="196" xfId="0" applyBorder="1" applyAlignment="1">
      <alignment horizontal="center"/>
    </xf>
    <xf numFmtId="0" fontId="0" fillId="0" borderId="199" xfId="0" applyBorder="1" applyAlignment="1">
      <alignment horizontal="center"/>
    </xf>
    <xf numFmtId="0" fontId="15" fillId="17" borderId="106" xfId="0" applyFont="1" applyFill="1" applyBorder="1" applyAlignment="1">
      <alignment horizontal="center" vertical="center"/>
    </xf>
    <xf numFmtId="0" fontId="15" fillId="17" borderId="107" xfId="0" applyFont="1" applyFill="1" applyBorder="1" applyAlignment="1">
      <alignment vertical="center"/>
    </xf>
    <xf numFmtId="0" fontId="15" fillId="17" borderId="107" xfId="0" applyFont="1" applyFill="1" applyBorder="1" applyAlignment="1">
      <alignment horizontal="center" vertical="center"/>
    </xf>
    <xf numFmtId="14" fontId="12" fillId="26" borderId="183" xfId="0" applyNumberFormat="1" applyFont="1" applyFill="1" applyBorder="1" applyAlignment="1">
      <alignment vertical="center"/>
    </xf>
    <xf numFmtId="14" fontId="11" fillId="26" borderId="13" xfId="0" applyNumberFormat="1" applyFont="1" applyFill="1" applyBorder="1" applyAlignment="1">
      <alignment vertical="center"/>
    </xf>
    <xf numFmtId="0" fontId="0" fillId="0" borderId="183" xfId="0" applyBorder="1"/>
    <xf numFmtId="0" fontId="0" fillId="0" borderId="201" xfId="0" applyBorder="1" applyAlignment="1">
      <alignment horizontal="center"/>
    </xf>
    <xf numFmtId="0" fontId="0" fillId="0" borderId="13" xfId="0" quotePrefix="1" applyBorder="1"/>
    <xf numFmtId="0" fontId="0" fillId="0" borderId="148" xfId="0" applyBorder="1"/>
    <xf numFmtId="0" fontId="31" fillId="0" borderId="0" xfId="0" applyFont="1"/>
    <xf numFmtId="0" fontId="31" fillId="30" borderId="89" xfId="0" applyFont="1" applyFill="1" applyBorder="1" applyAlignment="1">
      <alignment horizontal="center" vertical="center"/>
    </xf>
    <xf numFmtId="0" fontId="31" fillId="30" borderId="88" xfId="0" applyFont="1" applyFill="1" applyBorder="1" applyAlignment="1">
      <alignment horizontal="center" vertical="center"/>
    </xf>
    <xf numFmtId="0" fontId="33" fillId="31" borderId="196" xfId="0" applyFont="1" applyFill="1" applyBorder="1" applyAlignment="1">
      <alignment horizontal="center" vertical="center"/>
    </xf>
    <xf numFmtId="0" fontId="34" fillId="31" borderId="196" xfId="0" applyFont="1" applyFill="1" applyBorder="1" applyAlignment="1">
      <alignment horizontal="center" vertical="center"/>
    </xf>
    <xf numFmtId="0" fontId="35" fillId="31" borderId="196" xfId="0" applyFont="1" applyFill="1" applyBorder="1" applyAlignment="1">
      <alignment horizontal="center" vertical="center"/>
    </xf>
    <xf numFmtId="0" fontId="0" fillId="0" borderId="88" xfId="0" applyBorder="1"/>
    <xf numFmtId="0" fontId="0" fillId="0" borderId="88" xfId="0" applyBorder="1" applyAlignment="1">
      <alignment horizontal="center"/>
    </xf>
    <xf numFmtId="0" fontId="35" fillId="0" borderId="196" xfId="0" applyFont="1" applyBorder="1" applyAlignment="1">
      <alignment horizontal="center"/>
    </xf>
    <xf numFmtId="1" fontId="0" fillId="0" borderId="196" xfId="0" applyNumberFormat="1" applyBorder="1" applyAlignment="1">
      <alignment horizontal="center"/>
    </xf>
    <xf numFmtId="0" fontId="0" fillId="0" borderId="196" xfId="0" applyBorder="1"/>
    <xf numFmtId="0" fontId="0" fillId="0" borderId="89" xfId="0" applyBorder="1" applyAlignment="1">
      <alignment horizontal="center"/>
    </xf>
    <xf numFmtId="0" fontId="0" fillId="0" borderId="87" xfId="0" applyBorder="1" applyAlignment="1">
      <alignment horizontal="center"/>
    </xf>
    <xf numFmtId="0" fontId="29" fillId="0" borderId="0" xfId="0" applyFont="1"/>
    <xf numFmtId="0" fontId="15" fillId="13" borderId="187" xfId="0" applyFont="1" applyFill="1" applyBorder="1" applyAlignment="1">
      <alignment horizontal="center"/>
    </xf>
    <xf numFmtId="0" fontId="15" fillId="13" borderId="164" xfId="0" applyFont="1" applyFill="1" applyBorder="1" applyAlignment="1">
      <alignment horizontal="center"/>
    </xf>
    <xf numFmtId="0" fontId="15" fillId="13" borderId="204" xfId="0" applyFont="1" applyFill="1" applyBorder="1" applyAlignment="1">
      <alignment horizontal="center"/>
    </xf>
    <xf numFmtId="0" fontId="15" fillId="13" borderId="202" xfId="0" applyFont="1" applyFill="1" applyBorder="1" applyAlignment="1">
      <alignment horizontal="center"/>
    </xf>
    <xf numFmtId="0" fontId="0" fillId="0" borderId="205" xfId="0" applyBorder="1" applyAlignment="1">
      <alignment horizontal="center"/>
    </xf>
    <xf numFmtId="1" fontId="0" fillId="0" borderId="205" xfId="0" applyNumberFormat="1" applyBorder="1" applyAlignment="1">
      <alignment horizontal="center"/>
    </xf>
    <xf numFmtId="0" fontId="0" fillId="0" borderId="206" xfId="0" applyBorder="1"/>
    <xf numFmtId="0" fontId="0" fillId="0" borderId="207" xfId="0" applyBorder="1"/>
    <xf numFmtId="0" fontId="20" fillId="0" borderId="208" xfId="0" applyNumberFormat="1" applyFont="1" applyBorder="1"/>
    <xf numFmtId="0" fontId="19" fillId="0" borderId="209" xfId="0" applyFont="1" applyBorder="1"/>
    <xf numFmtId="0" fontId="18" fillId="0" borderId="206" xfId="0" applyFont="1" applyBorder="1"/>
    <xf numFmtId="0" fontId="15" fillId="0" borderId="210" xfId="0" applyFont="1" applyBorder="1"/>
    <xf numFmtId="0" fontId="15" fillId="0" borderId="211" xfId="0" applyFont="1" applyBorder="1" applyAlignment="1">
      <alignment horizontal="center"/>
    </xf>
    <xf numFmtId="0" fontId="14" fillId="18" borderId="214" xfId="0" applyFont="1" applyFill="1" applyBorder="1" applyAlignment="1">
      <alignment horizontal="center" vertical="center"/>
    </xf>
    <xf numFmtId="0" fontId="14" fillId="18" borderId="215" xfId="0" applyFont="1" applyFill="1" applyBorder="1" applyAlignment="1">
      <alignment horizontal="center" vertical="center"/>
    </xf>
    <xf numFmtId="14" fontId="12" fillId="2" borderId="216" xfId="0" applyNumberFormat="1" applyFont="1" applyFill="1" applyBorder="1" applyAlignment="1">
      <alignment vertical="center"/>
    </xf>
    <xf numFmtId="14" fontId="12" fillId="2" borderId="212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vertical="center" textRotation="90"/>
    </xf>
    <xf numFmtId="0" fontId="15" fillId="13" borderId="220" xfId="0" applyFont="1" applyFill="1" applyBorder="1" applyAlignment="1">
      <alignment horizontal="center"/>
    </xf>
    <xf numFmtId="0" fontId="15" fillId="13" borderId="224" xfId="0" applyFont="1" applyFill="1" applyBorder="1" applyAlignment="1">
      <alignment horizontal="center"/>
    </xf>
    <xf numFmtId="0" fontId="15" fillId="13" borderId="222" xfId="0" applyFont="1" applyFill="1" applyBorder="1" applyAlignment="1">
      <alignment horizontal="center"/>
    </xf>
    <xf numFmtId="0" fontId="0" fillId="0" borderId="228" xfId="0" applyBorder="1" applyAlignment="1">
      <alignment horizontal="center"/>
    </xf>
    <xf numFmtId="1" fontId="0" fillId="0" borderId="228" xfId="0" applyNumberFormat="1" applyBorder="1" applyAlignment="1">
      <alignment horizontal="center"/>
    </xf>
    <xf numFmtId="0" fontId="0" fillId="0" borderId="229" xfId="0" applyBorder="1"/>
    <xf numFmtId="0" fontId="0" fillId="0" borderId="230" xfId="0" applyBorder="1"/>
    <xf numFmtId="0" fontId="20" fillId="0" borderId="231" xfId="0" applyNumberFormat="1" applyFont="1" applyBorder="1"/>
    <xf numFmtId="0" fontId="19" fillId="0" borderId="232" xfId="0" applyFont="1" applyBorder="1"/>
    <xf numFmtId="0" fontId="18" fillId="0" borderId="229" xfId="0" applyFont="1" applyBorder="1"/>
    <xf numFmtId="0" fontId="15" fillId="0" borderId="233" xfId="0" applyFont="1" applyBorder="1"/>
    <xf numFmtId="0" fontId="15" fillId="0" borderId="234" xfId="0" applyFont="1" applyBorder="1" applyAlignment="1">
      <alignment horizontal="center"/>
    </xf>
    <xf numFmtId="0" fontId="0" fillId="0" borderId="235" xfId="0" applyFill="1" applyBorder="1" applyAlignment="1">
      <alignment horizontal="center"/>
    </xf>
    <xf numFmtId="0" fontId="0" fillId="0" borderId="236" xfId="0" applyFill="1" applyBorder="1" applyAlignment="1">
      <alignment horizontal="center"/>
    </xf>
    <xf numFmtId="0" fontId="0" fillId="0" borderId="237" xfId="0" applyFill="1" applyBorder="1" applyAlignment="1">
      <alignment horizontal="center"/>
    </xf>
    <xf numFmtId="0" fontId="0" fillId="0" borderId="235" xfId="0" applyBorder="1" applyAlignment="1">
      <alignment horizontal="center"/>
    </xf>
    <xf numFmtId="1" fontId="0" fillId="0" borderId="235" xfId="0" applyNumberFormat="1" applyBorder="1" applyAlignment="1">
      <alignment horizontal="center"/>
    </xf>
    <xf numFmtId="0" fontId="0" fillId="0" borderId="236" xfId="0" applyBorder="1"/>
    <xf numFmtId="0" fontId="0" fillId="0" borderId="238" xfId="0" applyBorder="1"/>
    <xf numFmtId="0" fontId="20" fillId="0" borderId="239" xfId="0" applyNumberFormat="1" applyFont="1" applyBorder="1"/>
    <xf numFmtId="0" fontId="19" fillId="0" borderId="240" xfId="0" applyFont="1" applyBorder="1"/>
    <xf numFmtId="0" fontId="18" fillId="0" borderId="236" xfId="0" applyFont="1" applyBorder="1"/>
    <xf numFmtId="0" fontId="15" fillId="0" borderId="237" xfId="0" applyFont="1" applyBorder="1"/>
    <xf numFmtId="0" fontId="15" fillId="0" borderId="241" xfId="0" applyFont="1" applyBorder="1" applyAlignment="1">
      <alignment horizontal="center"/>
    </xf>
    <xf numFmtId="0" fontId="0" fillId="0" borderId="237" xfId="0" applyBorder="1" applyAlignment="1">
      <alignment horizontal="center"/>
    </xf>
    <xf numFmtId="14" fontId="12" fillId="2" borderId="242" xfId="0" applyNumberFormat="1" applyFont="1" applyFill="1" applyBorder="1" applyAlignment="1">
      <alignment horizontal="left" vertical="center" indent="1"/>
    </xf>
    <xf numFmtId="0" fontId="0" fillId="0" borderId="245" xfId="0" applyBorder="1" applyAlignment="1">
      <alignment horizontal="center"/>
    </xf>
    <xf numFmtId="1" fontId="0" fillId="0" borderId="246" xfId="0" applyNumberFormat="1" applyBorder="1" applyAlignment="1">
      <alignment horizontal="center"/>
    </xf>
    <xf numFmtId="0" fontId="0" fillId="0" borderId="247" xfId="0" applyBorder="1"/>
    <xf numFmtId="0" fontId="0" fillId="0" borderId="248" xfId="0" applyBorder="1"/>
    <xf numFmtId="0" fontId="0" fillId="0" borderId="249" xfId="0" applyBorder="1" applyAlignment="1">
      <alignment horizont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14" fontId="11" fillId="7" borderId="132" xfId="0" applyNumberFormat="1" applyFont="1" applyFill="1" applyBorder="1" applyAlignment="1">
      <alignment horizontal="center" vertical="center"/>
    </xf>
    <xf numFmtId="14" fontId="11" fillId="7" borderId="105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105" xfId="0" applyFill="1" applyBorder="1"/>
    <xf numFmtId="0" fontId="0" fillId="8" borderId="120" xfId="0" applyFill="1" applyBorder="1"/>
    <xf numFmtId="0" fontId="12" fillId="9" borderId="106" xfId="0" applyFont="1" applyFill="1" applyBorder="1" applyAlignment="1">
      <alignment horizontal="center" vertical="center"/>
    </xf>
    <xf numFmtId="0" fontId="12" fillId="9" borderId="107" xfId="0" applyFont="1" applyFill="1" applyBorder="1" applyAlignment="1">
      <alignment horizontal="center" vertical="center"/>
    </xf>
    <xf numFmtId="0" fontId="12" fillId="9" borderId="108" xfId="0" applyFont="1" applyFill="1" applyBorder="1" applyAlignment="1">
      <alignment horizontal="center" vertical="center"/>
    </xf>
    <xf numFmtId="14" fontId="11" fillId="7" borderId="153" xfId="0" applyNumberFormat="1" applyFont="1" applyFill="1" applyBorder="1" applyAlignment="1">
      <alignment horizontal="center" vertical="center"/>
    </xf>
    <xf numFmtId="0" fontId="0" fillId="8" borderId="152" xfId="0" applyFill="1" applyBorder="1"/>
    <xf numFmtId="14" fontId="23" fillId="19" borderId="153" xfId="0" applyNumberFormat="1" applyFont="1" applyFill="1" applyBorder="1" applyAlignment="1">
      <alignment horizontal="center" vertical="center"/>
    </xf>
    <xf numFmtId="14" fontId="23" fillId="19" borderId="2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185" xfId="0" applyFont="1" applyFill="1" applyBorder="1" applyAlignment="1">
      <alignment horizontal="center" vertical="center" wrapText="1"/>
    </xf>
    <xf numFmtId="0" fontId="11" fillId="19" borderId="105" xfId="0" applyFont="1" applyFill="1" applyBorder="1" applyAlignment="1">
      <alignment horizontal="center" vertical="center" wrapText="1"/>
    </xf>
    <xf numFmtId="0" fontId="11" fillId="19" borderId="120" xfId="0" applyFont="1" applyFill="1" applyBorder="1" applyAlignment="1">
      <alignment horizontal="center" vertical="center" wrapText="1"/>
    </xf>
    <xf numFmtId="14" fontId="23" fillId="19" borderId="132" xfId="0" applyNumberFormat="1" applyFont="1" applyFill="1" applyBorder="1" applyAlignment="1">
      <alignment horizontal="center" vertical="center"/>
    </xf>
    <xf numFmtId="14" fontId="23" fillId="19" borderId="105" xfId="0" applyNumberFormat="1" applyFont="1" applyFill="1" applyBorder="1" applyAlignment="1">
      <alignment horizontal="center" vertical="center"/>
    </xf>
    <xf numFmtId="0" fontId="12" fillId="18" borderId="106" xfId="0" applyFont="1" applyFill="1" applyBorder="1" applyAlignment="1">
      <alignment horizontal="center" vertical="center"/>
    </xf>
    <xf numFmtId="0" fontId="12" fillId="18" borderId="107" xfId="0" applyFont="1" applyFill="1" applyBorder="1" applyAlignment="1">
      <alignment horizontal="center" vertical="center"/>
    </xf>
    <xf numFmtId="0" fontId="12" fillId="18" borderId="108" xfId="0" applyFont="1" applyFill="1" applyBorder="1" applyAlignment="1">
      <alignment horizontal="center" vertical="center"/>
    </xf>
    <xf numFmtId="0" fontId="15" fillId="17" borderId="157" xfId="0" applyFont="1" applyFill="1" applyBorder="1" applyAlignment="1">
      <alignment horizontal="center"/>
    </xf>
    <xf numFmtId="0" fontId="15" fillId="17" borderId="158" xfId="0" applyFont="1" applyFill="1" applyBorder="1" applyAlignment="1">
      <alignment horizontal="center"/>
    </xf>
    <xf numFmtId="0" fontId="32" fillId="30" borderId="89" xfId="0" applyFont="1" applyFill="1" applyBorder="1" applyAlignment="1">
      <alignment horizontal="center" vertical="center"/>
    </xf>
    <xf numFmtId="0" fontId="32" fillId="30" borderId="88" xfId="0" applyFont="1" applyFill="1" applyBorder="1" applyAlignment="1">
      <alignment horizontal="center" vertical="center"/>
    </xf>
    <xf numFmtId="0" fontId="32" fillId="30" borderId="87" xfId="0" applyFont="1" applyFill="1" applyBorder="1" applyAlignment="1">
      <alignment horizontal="center" vertical="center"/>
    </xf>
    <xf numFmtId="14" fontId="25" fillId="26" borderId="2" xfId="0" applyNumberFormat="1" applyFont="1" applyFill="1" applyBorder="1" applyAlignment="1">
      <alignment horizontal="center" vertical="center"/>
    </xf>
    <xf numFmtId="14" fontId="25" fillId="26" borderId="185" xfId="0" applyNumberFormat="1" applyFont="1" applyFill="1" applyBorder="1" applyAlignment="1">
      <alignment horizontal="center" vertical="center"/>
    </xf>
    <xf numFmtId="14" fontId="25" fillId="26" borderId="105" xfId="0" applyNumberFormat="1" applyFont="1" applyFill="1" applyBorder="1" applyAlignment="1">
      <alignment horizontal="center" vertical="center"/>
    </xf>
    <xf numFmtId="14" fontId="25" fillId="26" borderId="120" xfId="0" applyNumberFormat="1" applyFont="1" applyFill="1" applyBorder="1" applyAlignment="1">
      <alignment horizontal="center" vertical="center"/>
    </xf>
    <xf numFmtId="14" fontId="12" fillId="26" borderId="154" xfId="0" applyNumberFormat="1" applyFont="1" applyFill="1" applyBorder="1" applyAlignment="1">
      <alignment horizontal="center" vertical="center"/>
    </xf>
    <xf numFmtId="14" fontId="12" fillId="26" borderId="155" xfId="0" applyNumberFormat="1" applyFont="1" applyFill="1" applyBorder="1" applyAlignment="1">
      <alignment horizontal="center" vertical="center"/>
    </xf>
    <xf numFmtId="14" fontId="12" fillId="26" borderId="156" xfId="0" applyNumberFormat="1" applyFont="1" applyFill="1" applyBorder="1" applyAlignment="1">
      <alignment horizontal="center" vertical="center"/>
    </xf>
    <xf numFmtId="0" fontId="12" fillId="28" borderId="197" xfId="0" applyFont="1" applyFill="1" applyBorder="1" applyAlignment="1">
      <alignment horizontal="center" vertical="center"/>
    </xf>
    <xf numFmtId="0" fontId="12" fillId="28" borderId="88" xfId="0" applyFont="1" applyFill="1" applyBorder="1" applyAlignment="1">
      <alignment horizontal="center" vertical="center"/>
    </xf>
    <xf numFmtId="0" fontId="12" fillId="28" borderId="87" xfId="0" applyFont="1" applyFill="1" applyBorder="1" applyAlignment="1">
      <alignment horizontal="center" vertical="center"/>
    </xf>
    <xf numFmtId="0" fontId="14" fillId="28" borderId="89" xfId="0" applyFont="1" applyFill="1" applyBorder="1" applyAlignment="1">
      <alignment horizontal="center" vertical="center"/>
    </xf>
    <xf numFmtId="0" fontId="14" fillId="28" borderId="87" xfId="0" applyFont="1" applyFill="1" applyBorder="1" applyAlignment="1">
      <alignment horizontal="center" vertical="center"/>
    </xf>
    <xf numFmtId="0" fontId="14" fillId="28" borderId="198" xfId="0" applyFont="1" applyFill="1" applyBorder="1" applyAlignment="1">
      <alignment horizontal="center" vertical="center"/>
    </xf>
    <xf numFmtId="0" fontId="30" fillId="29" borderId="109" xfId="0" applyFont="1" applyFill="1" applyBorder="1" applyAlignment="1">
      <alignment horizontal="center" vertical="center"/>
    </xf>
    <xf numFmtId="0" fontId="26" fillId="29" borderId="108" xfId="0" applyFont="1" applyFill="1" applyBorder="1" applyAlignment="1">
      <alignment horizontal="center" vertical="center"/>
    </xf>
    <xf numFmtId="0" fontId="15" fillId="29" borderId="109" xfId="0" applyFont="1" applyFill="1" applyBorder="1" applyAlignment="1">
      <alignment horizontal="center" vertical="center"/>
    </xf>
    <xf numFmtId="0" fontId="15" fillId="29" borderId="200" xfId="0" applyFont="1" applyFill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32" fillId="0" borderId="88" xfId="0" applyFont="1" applyFill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14" fontId="12" fillId="19" borderId="4" xfId="0" applyNumberFormat="1" applyFont="1" applyFill="1" applyBorder="1" applyAlignment="1">
      <alignment horizontal="center" vertical="center"/>
    </xf>
    <xf numFmtId="14" fontId="12" fillId="19" borderId="5" xfId="0" applyNumberFormat="1" applyFont="1" applyFill="1" applyBorder="1" applyAlignment="1">
      <alignment horizontal="center" vertical="center"/>
    </xf>
    <xf numFmtId="14" fontId="12" fillId="19" borderId="6" xfId="0" applyNumberFormat="1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15" fillId="16" borderId="84" xfId="0" applyFont="1" applyFill="1" applyBorder="1" applyAlignment="1">
      <alignment horizontal="center"/>
    </xf>
    <xf numFmtId="0" fontId="15" fillId="15" borderId="84" xfId="0" applyFont="1" applyFill="1" applyBorder="1" applyAlignment="1">
      <alignment horizontal="center"/>
    </xf>
    <xf numFmtId="0" fontId="13" fillId="13" borderId="26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17" xfId="0" applyFont="1" applyFill="1" applyBorder="1" applyAlignment="1">
      <alignment horizontal="center" vertical="center"/>
    </xf>
    <xf numFmtId="14" fontId="11" fillId="19" borderId="1" xfId="0" applyNumberFormat="1" applyFont="1" applyFill="1" applyBorder="1" applyAlignment="1">
      <alignment horizontal="center" vertical="center"/>
    </xf>
    <xf numFmtId="14" fontId="11" fillId="19" borderId="119" xfId="0" applyNumberFormat="1" applyFont="1" applyFill="1" applyBorder="1" applyAlignment="1">
      <alignment horizontal="center" vertical="center"/>
    </xf>
    <xf numFmtId="0" fontId="11" fillId="19" borderId="3" xfId="0" applyFont="1" applyFill="1" applyBorder="1" applyAlignment="1">
      <alignment horizontal="center" vertical="center" wrapText="1"/>
    </xf>
    <xf numFmtId="0" fontId="12" fillId="18" borderId="13" xfId="0" applyFont="1" applyFill="1" applyBorder="1" applyAlignment="1">
      <alignment horizontal="center" vertical="center"/>
    </xf>
    <xf numFmtId="0" fontId="15" fillId="17" borderId="9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15" fillId="0" borderId="89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87" xfId="0" applyFont="1" applyFill="1" applyBorder="1" applyAlignment="1">
      <alignment horizontal="center" vertical="center"/>
    </xf>
    <xf numFmtId="0" fontId="21" fillId="13" borderId="26" xfId="0" applyFont="1" applyFill="1" applyBorder="1" applyAlignment="1">
      <alignment horizontal="center" vertical="center" wrapText="1"/>
    </xf>
    <xf numFmtId="0" fontId="21" fillId="13" borderId="28" xfId="0" applyFont="1" applyFill="1" applyBorder="1" applyAlignment="1">
      <alignment horizontal="center" vertical="center" wrapText="1"/>
    </xf>
    <xf numFmtId="0" fontId="21" fillId="13" borderId="86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21" fillId="13" borderId="30" xfId="0" applyFont="1" applyFill="1" applyBorder="1" applyAlignment="1">
      <alignment horizontal="center" vertical="center" wrapText="1"/>
    </xf>
    <xf numFmtId="0" fontId="15" fillId="12" borderId="84" xfId="0" applyFont="1" applyFill="1" applyBorder="1" applyAlignment="1">
      <alignment horizontal="center" vertical="center"/>
    </xf>
    <xf numFmtId="0" fontId="15" fillId="12" borderId="83" xfId="0" applyFont="1" applyFill="1" applyBorder="1" applyAlignment="1">
      <alignment horizontal="center" vertical="center"/>
    </xf>
    <xf numFmtId="0" fontId="15" fillId="14" borderId="84" xfId="0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21" fillId="13" borderId="194" xfId="0" applyFont="1" applyFill="1" applyBorder="1" applyAlignment="1">
      <alignment horizontal="center" vertical="center" wrapText="1"/>
    </xf>
    <xf numFmtId="0" fontId="21" fillId="13" borderId="223" xfId="0" applyFont="1" applyFill="1" applyBorder="1" applyAlignment="1">
      <alignment horizontal="center" vertical="center" wrapText="1"/>
    </xf>
    <xf numFmtId="0" fontId="21" fillId="13" borderId="225" xfId="0" applyFont="1" applyFill="1" applyBorder="1" applyAlignment="1">
      <alignment horizontal="center" vertical="center" wrapText="1"/>
    </xf>
    <xf numFmtId="0" fontId="21" fillId="13" borderId="203" xfId="0" applyFont="1" applyFill="1" applyBorder="1" applyAlignment="1">
      <alignment horizontal="center" vertical="center" wrapText="1"/>
    </xf>
    <xf numFmtId="0" fontId="21" fillId="13" borderId="226" xfId="0" applyFont="1" applyFill="1" applyBorder="1" applyAlignment="1">
      <alignment horizontal="center" vertical="center" wrapText="1"/>
    </xf>
    <xf numFmtId="0" fontId="15" fillId="12" borderId="222" xfId="0" applyFont="1" applyFill="1" applyBorder="1" applyAlignment="1">
      <alignment horizontal="center" vertical="center"/>
    </xf>
    <xf numFmtId="0" fontId="15" fillId="12" borderId="227" xfId="0" applyFont="1" applyFill="1" applyBorder="1" applyAlignment="1">
      <alignment horizontal="center" vertical="center"/>
    </xf>
    <xf numFmtId="0" fontId="13" fillId="13" borderId="194" xfId="0" applyFont="1" applyFill="1" applyBorder="1" applyAlignment="1">
      <alignment horizontal="center" vertical="center"/>
    </xf>
    <xf numFmtId="0" fontId="13" fillId="13" borderId="223" xfId="0" applyFont="1" applyFill="1" applyBorder="1" applyAlignment="1">
      <alignment horizontal="center" vertical="center"/>
    </xf>
    <xf numFmtId="0" fontId="13" fillId="13" borderId="220" xfId="0" applyFont="1" applyFill="1" applyBorder="1" applyAlignment="1">
      <alignment horizontal="center" vertical="center"/>
    </xf>
    <xf numFmtId="0" fontId="13" fillId="13" borderId="221" xfId="0" applyFont="1" applyFill="1" applyBorder="1" applyAlignment="1">
      <alignment horizontal="center" vertical="center"/>
    </xf>
    <xf numFmtId="0" fontId="13" fillId="13" borderId="222" xfId="0" applyFont="1" applyFill="1" applyBorder="1" applyAlignment="1">
      <alignment horizontal="center" vertical="center"/>
    </xf>
    <xf numFmtId="0" fontId="15" fillId="16" borderId="222" xfId="0" applyFont="1" applyFill="1" applyBorder="1" applyAlignment="1">
      <alignment horizontal="center"/>
    </xf>
    <xf numFmtId="0" fontId="15" fillId="15" borderId="222" xfId="0" applyFont="1" applyFill="1" applyBorder="1" applyAlignment="1">
      <alignment horizontal="center"/>
    </xf>
    <xf numFmtId="0" fontId="15" fillId="14" borderId="222" xfId="0" applyFont="1" applyFill="1" applyBorder="1" applyAlignment="1">
      <alignment horizontal="center"/>
    </xf>
    <xf numFmtId="14" fontId="11" fillId="19" borderId="132" xfId="0" applyNumberFormat="1" applyFont="1" applyFill="1" applyBorder="1" applyAlignment="1">
      <alignment horizontal="center" vertical="center"/>
    </xf>
    <xf numFmtId="0" fontId="12" fillId="18" borderId="213" xfId="0" applyFont="1" applyFill="1" applyBorder="1" applyAlignment="1">
      <alignment horizontal="center" vertical="center"/>
    </xf>
    <xf numFmtId="0" fontId="12" fillId="18" borderId="144" xfId="0" applyFont="1" applyFill="1" applyBorder="1" applyAlignment="1">
      <alignment horizontal="center" vertical="center"/>
    </xf>
    <xf numFmtId="0" fontId="15" fillId="0" borderId="217" xfId="0" applyFont="1" applyFill="1" applyBorder="1" applyAlignment="1">
      <alignment horizontal="center" vertical="center"/>
    </xf>
    <xf numFmtId="0" fontId="15" fillId="0" borderId="218" xfId="0" applyFont="1" applyFill="1" applyBorder="1" applyAlignment="1">
      <alignment horizontal="center" vertical="center"/>
    </xf>
    <xf numFmtId="0" fontId="15" fillId="0" borderId="219" xfId="0" applyFont="1" applyFill="1" applyBorder="1" applyAlignment="1">
      <alignment horizontal="center" vertical="center"/>
    </xf>
    <xf numFmtId="14" fontId="11" fillId="19" borderId="153" xfId="0" applyNumberFormat="1" applyFont="1" applyFill="1" applyBorder="1" applyAlignment="1">
      <alignment horizontal="center" vertical="center"/>
    </xf>
    <xf numFmtId="14" fontId="12" fillId="19" borderId="154" xfId="0" applyNumberFormat="1" applyFont="1" applyFill="1" applyBorder="1" applyAlignment="1">
      <alignment horizontal="center" vertical="center"/>
    </xf>
    <xf numFmtId="14" fontId="12" fillId="19" borderId="155" xfId="0" applyNumberFormat="1" applyFont="1" applyFill="1" applyBorder="1" applyAlignment="1">
      <alignment horizontal="center" vertical="center"/>
    </xf>
    <xf numFmtId="14" fontId="12" fillId="19" borderId="156" xfId="0" applyNumberFormat="1" applyFont="1" applyFill="1" applyBorder="1" applyAlignment="1">
      <alignment horizontal="center" vertical="center"/>
    </xf>
    <xf numFmtId="0" fontId="15" fillId="16" borderId="202" xfId="0" applyFont="1" applyFill="1" applyBorder="1" applyAlignment="1">
      <alignment horizontal="center"/>
    </xf>
    <xf numFmtId="0" fontId="15" fillId="15" borderId="202" xfId="0" applyFont="1" applyFill="1" applyBorder="1" applyAlignment="1">
      <alignment horizontal="center"/>
    </xf>
    <xf numFmtId="0" fontId="15" fillId="14" borderId="202" xfId="0" applyFont="1" applyFill="1" applyBorder="1" applyAlignment="1">
      <alignment horizontal="center"/>
    </xf>
    <xf numFmtId="0" fontId="13" fillId="13" borderId="164" xfId="0" applyFont="1" applyFill="1" applyBorder="1" applyAlignment="1">
      <alignment horizontal="center" vertical="center"/>
    </xf>
    <xf numFmtId="0" fontId="13" fillId="13" borderId="165" xfId="0" applyFont="1" applyFill="1" applyBorder="1" applyAlignment="1">
      <alignment horizontal="center" vertical="center"/>
    </xf>
    <xf numFmtId="0" fontId="13" fillId="13" borderId="202" xfId="0" applyFont="1" applyFill="1" applyBorder="1" applyAlignment="1">
      <alignment horizontal="center" vertical="center"/>
    </xf>
    <xf numFmtId="0" fontId="21" fillId="13" borderId="179" xfId="0" applyFont="1" applyFill="1" applyBorder="1" applyAlignment="1">
      <alignment horizontal="center" vertical="center" wrapText="1"/>
    </xf>
    <xf numFmtId="0" fontId="15" fillId="12" borderId="202" xfId="0" applyFont="1" applyFill="1" applyBorder="1" applyAlignment="1">
      <alignment horizontal="center" vertical="center"/>
    </xf>
    <xf numFmtId="14" fontId="23" fillId="19" borderId="1" xfId="0" applyNumberFormat="1" applyFont="1" applyFill="1" applyBorder="1" applyAlignment="1">
      <alignment horizontal="center" vertical="center"/>
    </xf>
    <xf numFmtId="0" fontId="12" fillId="18" borderId="243" xfId="0" applyFont="1" applyFill="1" applyBorder="1" applyAlignment="1">
      <alignment horizontal="center" vertical="center"/>
    </xf>
    <xf numFmtId="0" fontId="12" fillId="18" borderId="244" xfId="0" applyFont="1" applyFill="1" applyBorder="1" applyAlignment="1">
      <alignment horizontal="center" vertical="center"/>
    </xf>
    <xf numFmtId="0" fontId="32" fillId="30" borderId="217" xfId="0" applyFont="1" applyFill="1" applyBorder="1" applyAlignment="1">
      <alignment horizontal="center" vertical="center"/>
    </xf>
    <xf numFmtId="0" fontId="32" fillId="30" borderId="218" xfId="0" applyFont="1" applyFill="1" applyBorder="1" applyAlignment="1">
      <alignment horizontal="center" vertical="center"/>
    </xf>
    <xf numFmtId="0" fontId="32" fillId="30" borderId="219" xfId="0" applyFont="1" applyFill="1" applyBorder="1" applyAlignment="1">
      <alignment horizontal="center" vertical="center"/>
    </xf>
    <xf numFmtId="14" fontId="23" fillId="19" borderId="250" xfId="0" applyNumberFormat="1" applyFont="1" applyFill="1" applyBorder="1" applyAlignment="1">
      <alignment horizontal="center" vertical="center"/>
    </xf>
    <xf numFmtId="0" fontId="11" fillId="19" borderId="251" xfId="0" applyFont="1" applyFill="1" applyBorder="1" applyAlignment="1">
      <alignment horizontal="center" vertical="center" wrapText="1"/>
    </xf>
    <xf numFmtId="14" fontId="12" fillId="19" borderId="252" xfId="0" applyNumberFormat="1" applyFont="1" applyFill="1" applyBorder="1" applyAlignment="1">
      <alignment horizontal="center" vertical="center"/>
    </xf>
    <xf numFmtId="0" fontId="15" fillId="17" borderId="254" xfId="0" applyFont="1" applyFill="1" applyBorder="1" applyAlignment="1">
      <alignment horizontal="center"/>
    </xf>
    <xf numFmtId="0" fontId="15" fillId="17" borderId="255" xfId="0" applyFont="1" applyFill="1" applyBorder="1" applyAlignment="1">
      <alignment horizontal="center"/>
    </xf>
    <xf numFmtId="0" fontId="27" fillId="3" borderId="255" xfId="0" applyNumberFormat="1" applyFont="1" applyFill="1" applyBorder="1" applyAlignment="1">
      <alignment horizontal="center"/>
    </xf>
    <xf numFmtId="0" fontId="15" fillId="4" borderId="256" xfId="0" applyNumberFormat="1" applyFont="1" applyFill="1" applyBorder="1" applyAlignment="1">
      <alignment horizontal="center"/>
    </xf>
    <xf numFmtId="14" fontId="12" fillId="2" borderId="253" xfId="0" applyNumberFormat="1" applyFont="1" applyFill="1" applyBorder="1" applyAlignment="1">
      <alignment horizontal="left" vertical="center" indent="1"/>
    </xf>
    <xf numFmtId="0" fontId="0" fillId="0" borderId="193" xfId="0" applyFont="1" applyBorder="1" applyAlignment="1">
      <alignment horizontal="center"/>
    </xf>
    <xf numFmtId="0" fontId="0" fillId="6" borderId="257" xfId="0" applyFont="1" applyFill="1" applyBorder="1" applyAlignment="1">
      <alignment horizontal="left"/>
    </xf>
    <xf numFmtId="0" fontId="0" fillId="6" borderId="258" xfId="0" applyFill="1" applyBorder="1" applyAlignment="1">
      <alignment horizontal="left"/>
    </xf>
    <xf numFmtId="0" fontId="0" fillId="6" borderId="258" xfId="0" applyFill="1" applyBorder="1" applyAlignment="1">
      <alignment horizontal="center"/>
    </xf>
    <xf numFmtId="0" fontId="0" fillId="6" borderId="259" xfId="0" applyFont="1" applyFill="1" applyBorder="1" applyAlignment="1">
      <alignment horizontal="left"/>
    </xf>
    <xf numFmtId="0" fontId="0" fillId="23" borderId="260" xfId="0" applyFill="1" applyBorder="1" applyAlignment="1">
      <alignment horizontal="left"/>
    </xf>
    <xf numFmtId="0" fontId="0" fillId="23" borderId="260" xfId="0" applyFill="1" applyBorder="1" applyAlignment="1">
      <alignment horizontal="center"/>
    </xf>
    <xf numFmtId="0" fontId="0" fillId="24" borderId="261" xfId="0" applyFill="1" applyBorder="1" applyAlignment="1">
      <alignment horizontal="center"/>
    </xf>
    <xf numFmtId="0" fontId="0" fillId="22" borderId="199" xfId="0" applyFill="1" applyBorder="1" applyAlignment="1">
      <alignment horizontal="center"/>
    </xf>
    <xf numFmtId="0" fontId="0" fillId="0" borderId="262" xfId="0" applyBorder="1" applyAlignment="1">
      <alignment horizontal="center"/>
    </xf>
    <xf numFmtId="1" fontId="0" fillId="0" borderId="263" xfId="0" applyNumberFormat="1" applyBorder="1" applyAlignment="1">
      <alignment horizontal="center"/>
    </xf>
    <xf numFmtId="0" fontId="0" fillId="0" borderId="263" xfId="0" applyBorder="1"/>
    <xf numFmtId="0" fontId="22" fillId="0" borderId="264" xfId="0" applyFont="1" applyBorder="1" applyAlignment="1">
      <alignment horizontal="center"/>
    </xf>
    <xf numFmtId="1" fontId="0" fillId="0" borderId="265" xfId="0" applyNumberFormat="1" applyBorder="1" applyAlignment="1">
      <alignment horizontal="center"/>
    </xf>
    <xf numFmtId="0" fontId="0" fillId="0" borderId="266" xfId="0" applyBorder="1"/>
    <xf numFmtId="0" fontId="0" fillId="0" borderId="267" xfId="0" applyBorder="1"/>
    <xf numFmtId="0" fontId="0" fillId="0" borderId="268" xfId="0" applyBorder="1" applyAlignment="1">
      <alignment horizontal="center"/>
    </xf>
    <xf numFmtId="1" fontId="0" fillId="0" borderId="269" xfId="0" applyNumberFormat="1" applyBorder="1" applyAlignment="1">
      <alignment horizontal="center"/>
    </xf>
    <xf numFmtId="0" fontId="0" fillId="0" borderId="270" xfId="0" applyBorder="1"/>
    <xf numFmtId="0" fontId="0" fillId="0" borderId="271" xfId="0" applyBorder="1"/>
    <xf numFmtId="0" fontId="0" fillId="0" borderId="272" xfId="0" applyBorder="1" applyAlignment="1">
      <alignment horizontal="center"/>
    </xf>
    <xf numFmtId="0" fontId="0" fillId="0" borderId="273" xfId="0" applyBorder="1" applyAlignment="1">
      <alignment horizontal="center"/>
    </xf>
    <xf numFmtId="1" fontId="0" fillId="0" borderId="274" xfId="0" applyNumberFormat="1" applyBorder="1" applyAlignment="1">
      <alignment horizontal="center"/>
    </xf>
    <xf numFmtId="0" fontId="0" fillId="0" borderId="275" xfId="0" applyBorder="1"/>
    <xf numFmtId="0" fontId="0" fillId="0" borderId="276" xfId="0" applyBorder="1"/>
    <xf numFmtId="0" fontId="0" fillId="0" borderId="277" xfId="0" applyBorder="1" applyAlignment="1">
      <alignment horizontal="center"/>
    </xf>
    <xf numFmtId="0" fontId="0" fillId="0" borderId="278" xfId="0" applyBorder="1" applyAlignment="1">
      <alignment horizontal="center"/>
    </xf>
    <xf numFmtId="0" fontId="0" fillId="0" borderId="279" xfId="0" applyBorder="1" applyAlignment="1">
      <alignment horizontal="center"/>
    </xf>
    <xf numFmtId="0" fontId="0" fillId="0" borderId="280" xfId="0" applyBorder="1"/>
    <xf numFmtId="0" fontId="15" fillId="0" borderId="281" xfId="0" applyFont="1" applyBorder="1" applyAlignment="1">
      <alignment horizontal="center"/>
    </xf>
    <xf numFmtId="0" fontId="15" fillId="0" borderId="263" xfId="0" applyFont="1" applyBorder="1" applyAlignment="1">
      <alignment horizontal="right"/>
    </xf>
    <xf numFmtId="0" fontId="15" fillId="0" borderId="280" xfId="0" applyFont="1" applyBorder="1" applyAlignment="1">
      <alignment horizontal="center"/>
    </xf>
    <xf numFmtId="0" fontId="15" fillId="0" borderId="263" xfId="0" applyFont="1" applyBorder="1" applyAlignment="1">
      <alignment horizontal="center"/>
    </xf>
    <xf numFmtId="0" fontId="15" fillId="0" borderId="264" xfId="0" applyFont="1" applyBorder="1" applyAlignment="1">
      <alignment horizontal="center"/>
    </xf>
    <xf numFmtId="0" fontId="0" fillId="0" borderId="282" xfId="0" applyBorder="1" applyAlignment="1">
      <alignment horizontal="center"/>
    </xf>
    <xf numFmtId="1" fontId="0" fillId="0" borderId="266" xfId="0" applyNumberFormat="1" applyBorder="1" applyAlignment="1">
      <alignment horizontal="center"/>
    </xf>
    <xf numFmtId="0" fontId="0" fillId="0" borderId="279" xfId="0" applyBorder="1"/>
    <xf numFmtId="0" fontId="0" fillId="0" borderId="278" xfId="0" applyFont="1" applyBorder="1"/>
    <xf numFmtId="0" fontId="0" fillId="0" borderId="266" xfId="0" applyBorder="1" applyAlignment="1">
      <alignment horizontal="center"/>
    </xf>
    <xf numFmtId="0" fontId="0" fillId="0" borderId="266" xfId="0" applyFont="1" applyBorder="1"/>
    <xf numFmtId="0" fontId="0" fillId="0" borderId="265" xfId="0" applyFont="1" applyBorder="1"/>
    <xf numFmtId="0" fontId="0" fillId="0" borderId="267" xfId="0" applyFont="1" applyBorder="1"/>
    <xf numFmtId="0" fontId="0" fillId="0" borderId="283" xfId="0" applyBorder="1" applyAlignment="1">
      <alignment horizontal="center"/>
    </xf>
    <xf numFmtId="0" fontId="0" fillId="0" borderId="21" xfId="0" applyBorder="1"/>
    <xf numFmtId="0" fontId="0" fillId="0" borderId="19" xfId="0" applyFont="1" applyBorder="1"/>
    <xf numFmtId="0" fontId="0" fillId="0" borderId="64" xfId="0" applyFont="1" applyBorder="1"/>
    <xf numFmtId="0" fontId="0" fillId="0" borderId="51" xfId="0" applyFont="1" applyBorder="1"/>
    <xf numFmtId="0" fontId="0" fillId="0" borderId="284" xfId="0" applyBorder="1" applyAlignment="1">
      <alignment horizontal="center"/>
    </xf>
    <xf numFmtId="1" fontId="0" fillId="0" borderId="270" xfId="0" applyNumberFormat="1" applyBorder="1" applyAlignment="1">
      <alignment horizontal="center"/>
    </xf>
    <xf numFmtId="0" fontId="0" fillId="0" borderId="272" xfId="0" applyBorder="1"/>
    <xf numFmtId="0" fontId="0" fillId="0" borderId="268" xfId="0" applyFont="1" applyBorder="1"/>
    <xf numFmtId="0" fontId="0" fillId="0" borderId="270" xfId="0" applyBorder="1" applyAlignment="1">
      <alignment horizontal="center"/>
    </xf>
    <xf numFmtId="0" fontId="0" fillId="0" borderId="270" xfId="0" applyFont="1" applyBorder="1"/>
    <xf numFmtId="0" fontId="0" fillId="0" borderId="269" xfId="0" applyFont="1" applyBorder="1"/>
    <xf numFmtId="0" fontId="0" fillId="0" borderId="271" xfId="0" applyFont="1" applyBorder="1"/>
    <xf numFmtId="0" fontId="0" fillId="0" borderId="285" xfId="0" applyBorder="1" applyAlignment="1">
      <alignment horizontal="center"/>
    </xf>
    <xf numFmtId="0" fontId="0" fillId="0" borderId="286" xfId="0" applyBorder="1" applyAlignment="1">
      <alignment horizontal="center"/>
    </xf>
    <xf numFmtId="1" fontId="0" fillId="0" borderId="275" xfId="0" applyNumberFormat="1" applyBorder="1" applyAlignment="1">
      <alignment horizontal="center"/>
    </xf>
    <xf numFmtId="0" fontId="0" fillId="0" borderId="277" xfId="0" applyBorder="1"/>
    <xf numFmtId="0" fontId="0" fillId="0" borderId="273" xfId="0" applyFont="1" applyBorder="1"/>
    <xf numFmtId="0" fontId="0" fillId="0" borderId="275" xfId="0" applyBorder="1" applyAlignment="1">
      <alignment horizontal="center"/>
    </xf>
    <xf numFmtId="0" fontId="0" fillId="0" borderId="275" xfId="0" applyFont="1" applyBorder="1"/>
    <xf numFmtId="0" fontId="0" fillId="0" borderId="274" xfId="0" applyFont="1" applyBorder="1"/>
    <xf numFmtId="0" fontId="0" fillId="0" borderId="276" xfId="0" applyFont="1" applyBorder="1"/>
    <xf numFmtId="0" fontId="0" fillId="0" borderId="287" xfId="0" applyFill="1" applyBorder="1" applyAlignment="1">
      <alignment horizontal="center"/>
    </xf>
    <xf numFmtId="0" fontId="0" fillId="0" borderId="263" xfId="0" applyBorder="1" applyAlignment="1">
      <alignment horizontal="center"/>
    </xf>
    <xf numFmtId="1" fontId="0" fillId="0" borderId="193" xfId="0" applyNumberFormat="1" applyBorder="1" applyAlignment="1">
      <alignment horizontal="center"/>
    </xf>
    <xf numFmtId="0" fontId="0" fillId="0" borderId="128" xfId="0" applyBorder="1"/>
    <xf numFmtId="0" fontId="0" fillId="0" borderId="192" xfId="0" applyFont="1" applyBorder="1"/>
    <xf numFmtId="0" fontId="0" fillId="0" borderId="193" xfId="0" applyBorder="1" applyAlignment="1">
      <alignment horizontal="center"/>
    </xf>
    <xf numFmtId="0" fontId="0" fillId="0" borderId="193" xfId="0" applyFont="1" applyBorder="1"/>
    <xf numFmtId="0" fontId="0" fillId="0" borderId="130" xfId="0" applyFont="1" applyBorder="1"/>
    <xf numFmtId="0" fontId="0" fillId="0" borderId="129" xfId="0" applyFont="1" applyBorder="1"/>
    <xf numFmtId="0" fontId="0" fillId="0" borderId="127" xfId="0" applyFill="1" applyBorder="1" applyAlignment="1">
      <alignment horizontal="center"/>
    </xf>
    <xf numFmtId="0" fontId="0" fillId="0" borderId="39" xfId="0" applyBorder="1" applyAlignment="1">
      <alignment horizont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52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06F5-6090-4FB8-BB93-931779A94416}">
  <dimension ref="A1:AC44"/>
  <sheetViews>
    <sheetView topLeftCell="A30" workbookViewId="0">
      <selection activeCell="L37" sqref="L37"/>
    </sheetView>
  </sheetViews>
  <sheetFormatPr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1" width="7.140625" customWidth="1"/>
    <col min="22" max="29" width="6.28515625" customWidth="1"/>
  </cols>
  <sheetData>
    <row r="1" spans="1:21" ht="12.75" customHeight="1" x14ac:dyDescent="0.2">
      <c r="A1" s="460">
        <v>43042</v>
      </c>
      <c r="B1" s="461"/>
      <c r="C1" s="464" t="s">
        <v>176</v>
      </c>
      <c r="D1" s="465"/>
      <c r="E1" s="465"/>
      <c r="F1" s="466"/>
      <c r="G1" s="1"/>
      <c r="H1" s="185"/>
      <c r="I1" s="186"/>
      <c r="J1" s="186"/>
      <c r="K1" s="186" t="s">
        <v>0</v>
      </c>
      <c r="L1" s="186"/>
      <c r="M1" s="186"/>
      <c r="N1" s="187"/>
      <c r="P1" s="1"/>
    </row>
    <row r="2" spans="1:21" ht="12.75" customHeight="1" x14ac:dyDescent="0.2">
      <c r="A2" s="462"/>
      <c r="B2" s="463"/>
      <c r="C2" s="467"/>
      <c r="D2" s="467"/>
      <c r="E2" s="467"/>
      <c r="F2" s="468"/>
      <c r="G2" s="2"/>
      <c r="H2" s="17" t="s">
        <v>10</v>
      </c>
      <c r="I2" s="18"/>
      <c r="J2" s="3" t="s">
        <v>195</v>
      </c>
      <c r="K2" s="3"/>
      <c r="L2" s="3"/>
      <c r="M2" s="3"/>
      <c r="N2" s="4"/>
      <c r="P2" s="1"/>
    </row>
    <row r="3" spans="1:21" ht="12.75" customHeight="1" thickBot="1" x14ac:dyDescent="0.25">
      <c r="A3" s="469" t="s">
        <v>196</v>
      </c>
      <c r="B3" s="470"/>
      <c r="C3" s="470"/>
      <c r="D3" s="471"/>
      <c r="E3" s="188" t="s">
        <v>1</v>
      </c>
      <c r="F3" s="189" t="s">
        <v>2</v>
      </c>
      <c r="H3" s="17" t="s">
        <v>197</v>
      </c>
      <c r="I3" s="18"/>
      <c r="J3" s="3" t="s">
        <v>179</v>
      </c>
      <c r="K3" s="3"/>
      <c r="L3" s="3"/>
      <c r="M3" s="3"/>
      <c r="N3" s="4"/>
      <c r="P3" s="1"/>
    </row>
    <row r="4" spans="1:21" ht="12.75" customHeight="1" thickBot="1" x14ac:dyDescent="0.25">
      <c r="A4" s="19"/>
      <c r="B4" s="20"/>
      <c r="C4" s="21" t="s">
        <v>3</v>
      </c>
      <c r="D4" s="22"/>
      <c r="E4" s="150" t="s">
        <v>178</v>
      </c>
      <c r="F4" s="5">
        <v>125</v>
      </c>
      <c r="H4" s="23" t="s">
        <v>198</v>
      </c>
      <c r="I4" s="24"/>
      <c r="J4" s="6" t="s">
        <v>85</v>
      </c>
      <c r="K4" s="6"/>
      <c r="L4" s="6"/>
      <c r="M4" s="6"/>
      <c r="N4" s="7"/>
      <c r="P4" s="1"/>
    </row>
    <row r="5" spans="1:21" ht="13.5" thickBot="1" x14ac:dyDescent="0.25">
      <c r="B5" s="8"/>
      <c r="C5" s="1"/>
      <c r="D5" s="1"/>
      <c r="E5" s="1"/>
      <c r="F5" s="1"/>
      <c r="I5" s="1"/>
      <c r="P5" s="1"/>
      <c r="Q5" s="25" t="s">
        <v>199</v>
      </c>
      <c r="S5" s="1"/>
    </row>
    <row r="6" spans="1:21" ht="13.5" thickBot="1" x14ac:dyDescent="0.25">
      <c r="A6" s="26" t="s">
        <v>4</v>
      </c>
      <c r="B6" s="27" t="s">
        <v>5</v>
      </c>
      <c r="C6" s="28" t="s">
        <v>6</v>
      </c>
      <c r="D6" s="28" t="s">
        <v>7</v>
      </c>
      <c r="E6" s="29" t="s">
        <v>200</v>
      </c>
      <c r="F6" s="28" t="s">
        <v>12</v>
      </c>
      <c r="G6" s="28" t="s">
        <v>13</v>
      </c>
      <c r="H6" s="29" t="s">
        <v>14</v>
      </c>
      <c r="I6" s="28" t="s">
        <v>15</v>
      </c>
      <c r="J6" s="28" t="s">
        <v>13</v>
      </c>
      <c r="K6" s="29" t="s">
        <v>16</v>
      </c>
      <c r="L6" s="30" t="s">
        <v>17</v>
      </c>
      <c r="M6" s="31" t="s">
        <v>18</v>
      </c>
      <c r="N6" s="32" t="s">
        <v>11</v>
      </c>
      <c r="P6" s="33" t="s">
        <v>9</v>
      </c>
      <c r="Q6" s="34" t="s">
        <v>5</v>
      </c>
      <c r="R6" s="190" t="s">
        <v>6</v>
      </c>
      <c r="S6" s="191" t="s">
        <v>7</v>
      </c>
      <c r="T6" s="35" t="s">
        <v>19</v>
      </c>
      <c r="U6" s="36" t="s">
        <v>20</v>
      </c>
    </row>
    <row r="7" spans="1:21" x14ac:dyDescent="0.2">
      <c r="A7" s="192">
        <v>1</v>
      </c>
      <c r="B7" s="193">
        <v>2081510003513</v>
      </c>
      <c r="C7" s="44" t="s">
        <v>82</v>
      </c>
      <c r="D7" s="10" t="s">
        <v>74</v>
      </c>
      <c r="E7" s="194">
        <v>18</v>
      </c>
      <c r="F7" s="195">
        <v>6.4459999999999997</v>
      </c>
      <c r="G7" s="196">
        <v>1</v>
      </c>
      <c r="H7" s="197">
        <v>6.6459999999999999</v>
      </c>
      <c r="I7" s="198">
        <v>6.3319999999999999</v>
      </c>
      <c r="J7" s="196"/>
      <c r="K7" s="197">
        <v>6.3319999999999999</v>
      </c>
      <c r="L7" s="199">
        <v>6.3319999999999999</v>
      </c>
      <c r="M7" s="200">
        <v>6.6459999999999999</v>
      </c>
      <c r="N7" s="201">
        <v>1</v>
      </c>
      <c r="P7" s="131">
        <v>1</v>
      </c>
      <c r="Q7" s="118">
        <v>2081510000056</v>
      </c>
      <c r="R7" s="9" t="s">
        <v>151</v>
      </c>
      <c r="S7" s="10" t="s">
        <v>41</v>
      </c>
      <c r="T7" s="37">
        <v>6.54</v>
      </c>
      <c r="U7" s="38">
        <v>6.8170000000000002</v>
      </c>
    </row>
    <row r="8" spans="1:21" x14ac:dyDescent="0.2">
      <c r="A8" s="192">
        <v>2</v>
      </c>
      <c r="B8" s="193">
        <v>2081510000059</v>
      </c>
      <c r="C8" s="44" t="s">
        <v>181</v>
      </c>
      <c r="D8" s="10" t="s">
        <v>41</v>
      </c>
      <c r="E8" s="194">
        <v>23</v>
      </c>
      <c r="F8" s="195">
        <v>6.7309999999999999</v>
      </c>
      <c r="G8" s="196"/>
      <c r="H8" s="197">
        <v>6.7309999999999999</v>
      </c>
      <c r="I8" s="198">
        <v>6.5289999999999999</v>
      </c>
      <c r="J8" s="196"/>
      <c r="K8" s="197">
        <v>6.5289999999999999</v>
      </c>
      <c r="L8" s="199">
        <v>6.5289999999999999</v>
      </c>
      <c r="M8" s="200">
        <v>6.7309999999999999</v>
      </c>
      <c r="N8" s="201">
        <v>2</v>
      </c>
      <c r="P8" s="131">
        <v>2</v>
      </c>
      <c r="Q8" s="118">
        <v>2081510004728</v>
      </c>
      <c r="R8" s="9" t="s">
        <v>201</v>
      </c>
      <c r="S8" s="10" t="s">
        <v>44</v>
      </c>
      <c r="T8" s="37">
        <v>6.5430000000000001</v>
      </c>
      <c r="U8" s="38">
        <v>6.5730000000000004</v>
      </c>
    </row>
    <row r="9" spans="1:21" x14ac:dyDescent="0.2">
      <c r="A9" s="192">
        <v>3</v>
      </c>
      <c r="B9" s="202">
        <v>2081510000056</v>
      </c>
      <c r="C9" s="39" t="s">
        <v>151</v>
      </c>
      <c r="D9" s="132" t="s">
        <v>41</v>
      </c>
      <c r="E9" s="203">
        <v>30</v>
      </c>
      <c r="F9" s="198">
        <v>6.19</v>
      </c>
      <c r="G9" s="204">
        <v>2</v>
      </c>
      <c r="H9" s="205">
        <v>6.5900000000000007</v>
      </c>
      <c r="I9" s="198">
        <v>6.34</v>
      </c>
      <c r="J9" s="196">
        <v>1</v>
      </c>
      <c r="K9" s="197">
        <v>6.54</v>
      </c>
      <c r="L9" s="199">
        <v>6.54</v>
      </c>
      <c r="M9" s="200">
        <v>6.5900000000000007</v>
      </c>
      <c r="N9" s="201">
        <v>3</v>
      </c>
      <c r="P9" s="131">
        <v>3</v>
      </c>
      <c r="Q9" s="118">
        <v>2081510003513</v>
      </c>
      <c r="R9" s="9" t="s">
        <v>82</v>
      </c>
      <c r="S9" s="10" t="s">
        <v>74</v>
      </c>
      <c r="T9" s="37">
        <v>6.3319999999999999</v>
      </c>
      <c r="U9" s="38">
        <v>6.9089999999999998</v>
      </c>
    </row>
    <row r="10" spans="1:21" ht="13.5" thickBot="1" x14ac:dyDescent="0.25">
      <c r="A10" s="192">
        <v>4</v>
      </c>
      <c r="B10" s="193">
        <v>2081510004728</v>
      </c>
      <c r="C10" s="44" t="s">
        <v>201</v>
      </c>
      <c r="D10" s="10" t="s">
        <v>44</v>
      </c>
      <c r="E10" s="194">
        <v>28</v>
      </c>
      <c r="F10" s="195">
        <v>5.6980000000000004</v>
      </c>
      <c r="G10" s="196">
        <v>5</v>
      </c>
      <c r="H10" s="197">
        <v>100</v>
      </c>
      <c r="I10" s="198">
        <v>5.7430000000000003</v>
      </c>
      <c r="J10" s="196">
        <v>4</v>
      </c>
      <c r="K10" s="197">
        <v>6.5430000000000001</v>
      </c>
      <c r="L10" s="199">
        <v>6.5430000000000001</v>
      </c>
      <c r="M10" s="200">
        <v>100</v>
      </c>
      <c r="N10" s="201">
        <v>4</v>
      </c>
      <c r="P10" s="131">
        <v>4</v>
      </c>
      <c r="Q10" s="118">
        <v>2081510000059</v>
      </c>
      <c r="R10" s="9" t="s">
        <v>181</v>
      </c>
      <c r="S10" s="10" t="s">
        <v>41</v>
      </c>
      <c r="T10" s="37">
        <v>6.5289999999999999</v>
      </c>
      <c r="U10" s="38">
        <v>7.0709999999999997</v>
      </c>
    </row>
    <row r="11" spans="1:21" x14ac:dyDescent="0.2">
      <c r="A11" s="192">
        <v>5</v>
      </c>
      <c r="B11" s="206">
        <v>2081510005042</v>
      </c>
      <c r="C11" s="54" t="s">
        <v>186</v>
      </c>
      <c r="D11" s="14" t="s">
        <v>42</v>
      </c>
      <c r="E11" s="207">
        <v>41</v>
      </c>
      <c r="F11" s="208">
        <v>6.3949999999999996</v>
      </c>
      <c r="G11" s="209">
        <v>1</v>
      </c>
      <c r="H11" s="210">
        <v>6.5949999999999998</v>
      </c>
      <c r="I11" s="211">
        <v>6.35</v>
      </c>
      <c r="J11" s="209">
        <v>4</v>
      </c>
      <c r="K11" s="210">
        <v>7.1499999999999995</v>
      </c>
      <c r="L11" s="212">
        <v>6.5949999999999998</v>
      </c>
      <c r="M11" s="213">
        <v>7.1499999999999995</v>
      </c>
      <c r="N11" s="214">
        <v>5</v>
      </c>
      <c r="P11" s="133">
        <v>5</v>
      </c>
      <c r="Q11" s="134">
        <v>2081510005042</v>
      </c>
      <c r="R11" s="135" t="s">
        <v>186</v>
      </c>
      <c r="S11" s="136" t="s">
        <v>42</v>
      </c>
      <c r="T11" s="137">
        <v>6.5949999999999998</v>
      </c>
      <c r="U11" s="138" t="s">
        <v>21</v>
      </c>
    </row>
    <row r="12" spans="1:21" x14ac:dyDescent="0.2">
      <c r="A12" s="192">
        <v>6</v>
      </c>
      <c r="B12" s="193">
        <v>2081510004722</v>
      </c>
      <c r="C12" s="9" t="s">
        <v>202</v>
      </c>
      <c r="D12" s="10" t="s">
        <v>44</v>
      </c>
      <c r="E12" s="194">
        <v>52</v>
      </c>
      <c r="F12" s="195">
        <v>6.8789999999999996</v>
      </c>
      <c r="G12" s="196">
        <v>3</v>
      </c>
      <c r="H12" s="197">
        <v>7.4789999999999992</v>
      </c>
      <c r="I12" s="198">
        <v>7.1230000000000002</v>
      </c>
      <c r="J12" s="196"/>
      <c r="K12" s="197">
        <v>7.1230000000000002</v>
      </c>
      <c r="L12" s="199">
        <v>7.1230000000000002</v>
      </c>
      <c r="M12" s="200">
        <v>7.4789999999999992</v>
      </c>
      <c r="N12" s="201">
        <v>6</v>
      </c>
      <c r="P12" s="131">
        <v>6</v>
      </c>
      <c r="Q12" s="118">
        <v>2081510004722</v>
      </c>
      <c r="R12" s="9" t="s">
        <v>202</v>
      </c>
      <c r="S12" s="10" t="s">
        <v>44</v>
      </c>
      <c r="T12" s="37">
        <v>7.1230000000000002</v>
      </c>
      <c r="U12" s="38" t="s">
        <v>21</v>
      </c>
    </row>
    <row r="13" spans="1:21" x14ac:dyDescent="0.2">
      <c r="A13" s="192">
        <v>7</v>
      </c>
      <c r="B13" s="202">
        <v>2081510003081</v>
      </c>
      <c r="C13" s="39" t="s">
        <v>152</v>
      </c>
      <c r="D13" s="215" t="s">
        <v>44</v>
      </c>
      <c r="E13" s="203">
        <v>51</v>
      </c>
      <c r="F13" s="198">
        <v>6.6829999999999998</v>
      </c>
      <c r="G13" s="198">
        <v>3</v>
      </c>
      <c r="H13" s="205">
        <v>7.2829999999999995</v>
      </c>
      <c r="I13" s="198">
        <v>6.9429999999999996</v>
      </c>
      <c r="J13" s="196">
        <v>3</v>
      </c>
      <c r="K13" s="197">
        <v>7.5429999999999993</v>
      </c>
      <c r="L13" s="199">
        <v>7.2829999999999995</v>
      </c>
      <c r="M13" s="200">
        <v>7.5429999999999993</v>
      </c>
      <c r="N13" s="201">
        <v>7</v>
      </c>
      <c r="P13" s="131">
        <v>7</v>
      </c>
      <c r="Q13" s="118">
        <v>2081510003081</v>
      </c>
      <c r="R13" s="9" t="s">
        <v>152</v>
      </c>
      <c r="S13" s="10" t="s">
        <v>44</v>
      </c>
      <c r="T13" s="37">
        <v>7.2829999999999995</v>
      </c>
      <c r="U13" s="38" t="s">
        <v>21</v>
      </c>
    </row>
    <row r="14" spans="1:21" x14ac:dyDescent="0.2">
      <c r="A14" s="192">
        <v>8</v>
      </c>
      <c r="B14" s="193">
        <v>2081510003509</v>
      </c>
      <c r="C14" s="44" t="s">
        <v>81</v>
      </c>
      <c r="D14" s="10" t="s">
        <v>74</v>
      </c>
      <c r="E14" s="194">
        <v>56</v>
      </c>
      <c r="F14" s="195">
        <v>7.7930000000000001</v>
      </c>
      <c r="G14" s="196"/>
      <c r="H14" s="197">
        <v>7.7930000000000001</v>
      </c>
      <c r="I14" s="198">
        <v>7.39</v>
      </c>
      <c r="J14" s="196">
        <v>1</v>
      </c>
      <c r="K14" s="197">
        <v>7.59</v>
      </c>
      <c r="L14" s="199">
        <v>7.59</v>
      </c>
      <c r="M14" s="200">
        <v>7.7930000000000001</v>
      </c>
      <c r="N14" s="201">
        <v>8</v>
      </c>
      <c r="P14" s="131">
        <v>8</v>
      </c>
      <c r="Q14" s="118">
        <v>2081510003509</v>
      </c>
      <c r="R14" s="9" t="s">
        <v>81</v>
      </c>
      <c r="S14" s="10" t="s">
        <v>74</v>
      </c>
      <c r="T14" s="37">
        <v>7.59</v>
      </c>
      <c r="U14" s="38" t="s">
        <v>21</v>
      </c>
    </row>
    <row r="15" spans="1:21" x14ac:dyDescent="0.2">
      <c r="A15" s="216">
        <v>9</v>
      </c>
      <c r="B15" s="193">
        <v>2101510004889</v>
      </c>
      <c r="C15" s="44" t="s">
        <v>84</v>
      </c>
      <c r="D15" s="10" t="s">
        <v>74</v>
      </c>
      <c r="E15" s="194">
        <v>32</v>
      </c>
      <c r="F15" s="195">
        <v>7.4829999999999997</v>
      </c>
      <c r="G15" s="196">
        <v>6</v>
      </c>
      <c r="H15" s="197">
        <v>100</v>
      </c>
      <c r="I15" s="198">
        <v>7.8570000000000002</v>
      </c>
      <c r="J15" s="204">
        <v>4</v>
      </c>
      <c r="K15" s="205">
        <v>8.657</v>
      </c>
      <c r="L15" s="217">
        <v>8.657</v>
      </c>
      <c r="M15" s="200">
        <v>100</v>
      </c>
      <c r="N15" s="201">
        <v>9</v>
      </c>
      <c r="P15" s="131">
        <v>9</v>
      </c>
      <c r="Q15" s="118">
        <v>2101510004889</v>
      </c>
      <c r="R15" s="9" t="s">
        <v>84</v>
      </c>
      <c r="S15" s="10" t="s">
        <v>74</v>
      </c>
      <c r="T15" s="37">
        <v>8.657</v>
      </c>
      <c r="U15" s="38" t="s">
        <v>21</v>
      </c>
    </row>
    <row r="16" spans="1:21" x14ac:dyDescent="0.2">
      <c r="A16" s="216">
        <v>10</v>
      </c>
      <c r="B16" s="202" t="s">
        <v>203</v>
      </c>
      <c r="C16" s="39" t="s">
        <v>204</v>
      </c>
      <c r="D16" s="132" t="s">
        <v>44</v>
      </c>
      <c r="E16" s="203">
        <v>1000</v>
      </c>
      <c r="F16" s="198">
        <v>9.9670000000000005</v>
      </c>
      <c r="G16" s="132">
        <v>3</v>
      </c>
      <c r="H16" s="205">
        <v>10.567</v>
      </c>
      <c r="I16" s="215">
        <v>9.2829999999999995</v>
      </c>
      <c r="J16" s="10">
        <v>3</v>
      </c>
      <c r="K16" s="197">
        <v>9.8829999999999991</v>
      </c>
      <c r="L16" s="199">
        <v>9.8829999999999991</v>
      </c>
      <c r="M16" s="200">
        <v>10.567</v>
      </c>
      <c r="N16" s="201">
        <v>10</v>
      </c>
      <c r="P16" s="131">
        <v>10</v>
      </c>
      <c r="Q16" s="118" t="s">
        <v>203</v>
      </c>
      <c r="R16" s="9" t="s">
        <v>204</v>
      </c>
      <c r="S16" s="10" t="s">
        <v>44</v>
      </c>
      <c r="T16" s="37">
        <v>9.8829999999999991</v>
      </c>
      <c r="U16" s="38" t="s">
        <v>21</v>
      </c>
    </row>
    <row r="17" spans="1:21" x14ac:dyDescent="0.2">
      <c r="A17" s="216">
        <v>11</v>
      </c>
      <c r="B17" s="202" t="s">
        <v>205</v>
      </c>
      <c r="C17" s="39" t="s">
        <v>206</v>
      </c>
      <c r="D17" s="215" t="s">
        <v>44</v>
      </c>
      <c r="E17" s="203">
        <v>1000</v>
      </c>
      <c r="F17" s="198">
        <v>11.898999999999999</v>
      </c>
      <c r="G17" s="198"/>
      <c r="H17" s="205">
        <v>11.898999999999999</v>
      </c>
      <c r="I17" s="198">
        <v>11.266999999999999</v>
      </c>
      <c r="J17" s="198">
        <v>3</v>
      </c>
      <c r="K17" s="205">
        <v>11.866999999999999</v>
      </c>
      <c r="L17" s="217">
        <v>11.866999999999999</v>
      </c>
      <c r="M17" s="200">
        <v>11.898999999999999</v>
      </c>
      <c r="N17" s="201">
        <v>11</v>
      </c>
      <c r="P17" s="131">
        <v>11</v>
      </c>
      <c r="Q17" s="118" t="s">
        <v>205</v>
      </c>
      <c r="R17" s="9" t="s">
        <v>206</v>
      </c>
      <c r="S17" s="10" t="s">
        <v>44</v>
      </c>
      <c r="T17" s="37">
        <v>11.866999999999999</v>
      </c>
      <c r="U17" s="38" t="s">
        <v>21</v>
      </c>
    </row>
    <row r="18" spans="1:21" x14ac:dyDescent="0.2">
      <c r="A18" s="216">
        <v>12</v>
      </c>
      <c r="B18" s="193" t="s">
        <v>207</v>
      </c>
      <c r="C18" s="44" t="s">
        <v>208</v>
      </c>
      <c r="D18" s="10" t="s">
        <v>44</v>
      </c>
      <c r="E18" s="194">
        <v>1000</v>
      </c>
      <c r="F18" s="195">
        <v>12.069000000000001</v>
      </c>
      <c r="G18" s="196">
        <v>8</v>
      </c>
      <c r="H18" s="197">
        <v>100</v>
      </c>
      <c r="I18" s="198">
        <v>13.987</v>
      </c>
      <c r="J18" s="204"/>
      <c r="K18" s="205">
        <v>13.987</v>
      </c>
      <c r="L18" s="217">
        <v>13.987</v>
      </c>
      <c r="M18" s="200">
        <v>100</v>
      </c>
      <c r="N18" s="201">
        <v>12</v>
      </c>
      <c r="P18" s="131">
        <v>12</v>
      </c>
      <c r="Q18" s="118" t="s">
        <v>207</v>
      </c>
      <c r="R18" s="9" t="s">
        <v>208</v>
      </c>
      <c r="S18" s="10" t="s">
        <v>44</v>
      </c>
      <c r="T18" s="37">
        <v>13.987</v>
      </c>
      <c r="U18" s="38" t="s">
        <v>21</v>
      </c>
    </row>
    <row r="19" spans="1:21" ht="13.5" thickBot="1" x14ac:dyDescent="0.25">
      <c r="A19" s="218">
        <v>13</v>
      </c>
      <c r="B19" s="219" t="s">
        <v>187</v>
      </c>
      <c r="C19" s="51" t="s">
        <v>188</v>
      </c>
      <c r="D19" s="11" t="s">
        <v>189</v>
      </c>
      <c r="E19" s="220">
        <v>92</v>
      </c>
      <c r="F19" s="221">
        <v>100</v>
      </c>
      <c r="G19" s="222"/>
      <c r="H19" s="223">
        <v>100</v>
      </c>
      <c r="I19" s="224">
        <v>8.8439999999999994</v>
      </c>
      <c r="J19" s="222">
        <v>5</v>
      </c>
      <c r="K19" s="223">
        <v>100</v>
      </c>
      <c r="L19" s="225">
        <v>100</v>
      </c>
      <c r="M19" s="226">
        <v>100</v>
      </c>
      <c r="N19" s="227">
        <v>13</v>
      </c>
      <c r="O19" s="40"/>
      <c r="P19" s="110">
        <v>13</v>
      </c>
      <c r="Q19" s="119" t="s">
        <v>187</v>
      </c>
      <c r="R19" s="12" t="s">
        <v>188</v>
      </c>
      <c r="S19" s="11" t="s">
        <v>189</v>
      </c>
      <c r="T19" s="41" t="s">
        <v>45</v>
      </c>
      <c r="U19" s="42" t="s">
        <v>21</v>
      </c>
    </row>
    <row r="20" spans="1:21" ht="13.5" thickBot="1" x14ac:dyDescent="0.25"/>
    <row r="21" spans="1:21" ht="13.5" thickBot="1" x14ac:dyDescent="0.25">
      <c r="A21" s="26" t="s">
        <v>4</v>
      </c>
      <c r="B21" s="228" t="s">
        <v>5</v>
      </c>
      <c r="C21" s="229" t="s">
        <v>6</v>
      </c>
      <c r="D21" s="229" t="s">
        <v>7</v>
      </c>
      <c r="E21" s="230" t="s">
        <v>200</v>
      </c>
      <c r="F21" s="229" t="s">
        <v>12</v>
      </c>
      <c r="G21" s="229" t="s">
        <v>13</v>
      </c>
      <c r="H21" s="230" t="s">
        <v>14</v>
      </c>
      <c r="I21" s="229" t="s">
        <v>15</v>
      </c>
      <c r="J21" s="229" t="s">
        <v>13</v>
      </c>
      <c r="K21" s="230" t="s">
        <v>16</v>
      </c>
      <c r="L21" s="231" t="s">
        <v>17</v>
      </c>
      <c r="M21" s="232" t="s">
        <v>18</v>
      </c>
      <c r="N21" s="233" t="s">
        <v>11</v>
      </c>
      <c r="P21" s="33" t="s">
        <v>9</v>
      </c>
      <c r="Q21" s="34" t="s">
        <v>5</v>
      </c>
      <c r="R21" s="190" t="s">
        <v>6</v>
      </c>
      <c r="S21" s="191" t="s">
        <v>7</v>
      </c>
      <c r="T21" s="35" t="s">
        <v>19</v>
      </c>
      <c r="U21" s="36" t="s">
        <v>20</v>
      </c>
    </row>
    <row r="22" spans="1:21" x14ac:dyDescent="0.2">
      <c r="A22" s="192">
        <v>1</v>
      </c>
      <c r="B22" s="234">
        <v>1081510004641</v>
      </c>
      <c r="C22" s="235" t="s">
        <v>153</v>
      </c>
      <c r="D22" s="236" t="s">
        <v>42</v>
      </c>
      <c r="E22" s="237">
        <v>20</v>
      </c>
      <c r="F22" s="238">
        <v>6.0289999999999999</v>
      </c>
      <c r="G22" s="239">
        <v>0</v>
      </c>
      <c r="H22" s="240">
        <v>6.0289999999999999</v>
      </c>
      <c r="I22" s="241">
        <v>6.008</v>
      </c>
      <c r="J22" s="239">
        <v>3</v>
      </c>
      <c r="K22" s="240">
        <v>6.6080000000000005</v>
      </c>
      <c r="L22" s="242">
        <v>6.0289999999999999</v>
      </c>
      <c r="M22" s="243">
        <v>6.6080000000000005</v>
      </c>
      <c r="N22" s="244">
        <v>1</v>
      </c>
      <c r="P22" s="131">
        <v>1</v>
      </c>
      <c r="Q22" s="118">
        <v>1081510004641</v>
      </c>
      <c r="R22" s="9" t="s">
        <v>153</v>
      </c>
      <c r="S22" s="10" t="s">
        <v>42</v>
      </c>
      <c r="T22" s="37">
        <v>6.0289999999999999</v>
      </c>
      <c r="U22" s="38">
        <v>6.8920000000000003</v>
      </c>
    </row>
    <row r="23" spans="1:21" x14ac:dyDescent="0.2">
      <c r="A23" s="192">
        <v>2</v>
      </c>
      <c r="B23" s="245">
        <v>1081510003098</v>
      </c>
      <c r="C23" s="39" t="s">
        <v>209</v>
      </c>
      <c r="D23" s="215" t="s">
        <v>44</v>
      </c>
      <c r="E23" s="203">
        <v>21</v>
      </c>
      <c r="F23" s="198">
        <v>6.1</v>
      </c>
      <c r="G23" s="198">
        <v>2</v>
      </c>
      <c r="H23" s="205">
        <v>6.5</v>
      </c>
      <c r="I23" s="198">
        <v>6.3339999999999996</v>
      </c>
      <c r="J23" s="196">
        <v>5</v>
      </c>
      <c r="K23" s="197">
        <v>100</v>
      </c>
      <c r="L23" s="199">
        <v>6.5</v>
      </c>
      <c r="M23" s="200">
        <v>100</v>
      </c>
      <c r="N23" s="246">
        <v>2</v>
      </c>
      <c r="P23" s="131">
        <v>2</v>
      </c>
      <c r="Q23" s="118">
        <v>1081510003098</v>
      </c>
      <c r="R23" s="9" t="s">
        <v>209</v>
      </c>
      <c r="S23" s="10" t="s">
        <v>44</v>
      </c>
      <c r="T23" s="37">
        <v>6.5</v>
      </c>
      <c r="U23" s="38">
        <v>7.266</v>
      </c>
    </row>
    <row r="24" spans="1:21" x14ac:dyDescent="0.2">
      <c r="A24" s="192">
        <v>3</v>
      </c>
      <c r="B24" s="247">
        <v>1091510003455</v>
      </c>
      <c r="C24" s="44" t="s">
        <v>155</v>
      </c>
      <c r="D24" s="10" t="s">
        <v>42</v>
      </c>
      <c r="E24" s="194">
        <v>17</v>
      </c>
      <c r="F24" s="195">
        <v>6.71</v>
      </c>
      <c r="G24" s="196">
        <v>0</v>
      </c>
      <c r="H24" s="197">
        <v>6.71</v>
      </c>
      <c r="I24" s="198">
        <v>6.59</v>
      </c>
      <c r="J24" s="196">
        <v>1</v>
      </c>
      <c r="K24" s="197">
        <v>6.79</v>
      </c>
      <c r="L24" s="199">
        <v>6.71</v>
      </c>
      <c r="M24" s="200">
        <v>6.79</v>
      </c>
      <c r="N24" s="246">
        <v>3</v>
      </c>
      <c r="P24" s="131">
        <v>3</v>
      </c>
      <c r="Q24" s="118">
        <v>1091510003455</v>
      </c>
      <c r="R24" s="9" t="s">
        <v>155</v>
      </c>
      <c r="S24" s="10" t="s">
        <v>42</v>
      </c>
      <c r="T24" s="37">
        <v>6.71</v>
      </c>
      <c r="U24" s="38">
        <v>7.3520000000000003</v>
      </c>
    </row>
    <row r="25" spans="1:21" ht="13.5" thickBot="1" x14ac:dyDescent="0.25">
      <c r="A25" s="192">
        <v>4</v>
      </c>
      <c r="B25" s="248">
        <v>1101510003512</v>
      </c>
      <c r="C25" s="249" t="s">
        <v>157</v>
      </c>
      <c r="D25" s="250" t="s">
        <v>42</v>
      </c>
      <c r="E25" s="251">
        <v>30</v>
      </c>
      <c r="F25" s="252">
        <v>6.367</v>
      </c>
      <c r="G25" s="253">
        <v>2</v>
      </c>
      <c r="H25" s="254">
        <v>6.7670000000000003</v>
      </c>
      <c r="I25" s="255">
        <v>6.742</v>
      </c>
      <c r="J25" s="253">
        <v>1</v>
      </c>
      <c r="K25" s="254">
        <v>6.9420000000000002</v>
      </c>
      <c r="L25" s="256">
        <v>6.7670000000000003</v>
      </c>
      <c r="M25" s="257">
        <v>6.9420000000000002</v>
      </c>
      <c r="N25" s="258">
        <v>4</v>
      </c>
      <c r="P25" s="131">
        <v>4</v>
      </c>
      <c r="Q25" s="118">
        <v>1101510003512</v>
      </c>
      <c r="R25" s="9" t="s">
        <v>157</v>
      </c>
      <c r="S25" s="10" t="s">
        <v>42</v>
      </c>
      <c r="T25" s="37">
        <v>6.7670000000000003</v>
      </c>
      <c r="U25" s="38">
        <v>7.8419999999999996</v>
      </c>
    </row>
    <row r="26" spans="1:21" x14ac:dyDescent="0.2">
      <c r="A26" s="192">
        <v>5</v>
      </c>
      <c r="B26" s="193">
        <v>1081510003083</v>
      </c>
      <c r="C26" s="9" t="s">
        <v>154</v>
      </c>
      <c r="D26" s="10" t="s">
        <v>44</v>
      </c>
      <c r="E26" s="194">
        <v>24</v>
      </c>
      <c r="F26" s="195">
        <v>7.13</v>
      </c>
      <c r="G26" s="196">
        <v>0</v>
      </c>
      <c r="H26" s="197">
        <v>7.13</v>
      </c>
      <c r="I26" s="215">
        <v>7.0670000000000002</v>
      </c>
      <c r="J26" s="10">
        <v>0</v>
      </c>
      <c r="K26" s="197">
        <v>7.0670000000000002</v>
      </c>
      <c r="L26" s="199">
        <v>7.0670000000000002</v>
      </c>
      <c r="M26" s="200">
        <v>7.13</v>
      </c>
      <c r="N26" s="201">
        <v>5</v>
      </c>
      <c r="P26" s="133">
        <v>5</v>
      </c>
      <c r="Q26" s="134">
        <v>1081510003083</v>
      </c>
      <c r="R26" s="135" t="s">
        <v>154</v>
      </c>
      <c r="S26" s="136" t="s">
        <v>44</v>
      </c>
      <c r="T26" s="137">
        <v>7.0670000000000002</v>
      </c>
      <c r="U26" s="138" t="s">
        <v>21</v>
      </c>
    </row>
    <row r="27" spans="1:21" x14ac:dyDescent="0.2">
      <c r="A27" s="192">
        <v>6</v>
      </c>
      <c r="B27" s="193">
        <v>1101510004707</v>
      </c>
      <c r="C27" s="44" t="s">
        <v>210</v>
      </c>
      <c r="D27" s="10" t="s">
        <v>42</v>
      </c>
      <c r="E27" s="194">
        <v>25</v>
      </c>
      <c r="F27" s="195">
        <v>7.9059999999999997</v>
      </c>
      <c r="G27" s="196">
        <v>0</v>
      </c>
      <c r="H27" s="197">
        <v>7.9059999999999997</v>
      </c>
      <c r="I27" s="198">
        <v>7.9130000000000003</v>
      </c>
      <c r="J27" s="198">
        <v>3</v>
      </c>
      <c r="K27" s="205">
        <v>8.5129999999999999</v>
      </c>
      <c r="L27" s="217">
        <v>7.9059999999999997</v>
      </c>
      <c r="M27" s="200">
        <v>8.5129999999999999</v>
      </c>
      <c r="N27" s="201">
        <v>6</v>
      </c>
      <c r="P27" s="131">
        <v>6</v>
      </c>
      <c r="Q27" s="118">
        <v>1101510004707</v>
      </c>
      <c r="R27" s="9" t="s">
        <v>210</v>
      </c>
      <c r="S27" s="10" t="s">
        <v>42</v>
      </c>
      <c r="T27" s="37">
        <v>7.9059999999999997</v>
      </c>
      <c r="U27" s="38" t="s">
        <v>21</v>
      </c>
    </row>
    <row r="28" spans="1:21" x14ac:dyDescent="0.2">
      <c r="A28" s="192">
        <v>7</v>
      </c>
      <c r="B28" s="193" t="s">
        <v>211</v>
      </c>
      <c r="C28" s="44" t="s">
        <v>212</v>
      </c>
      <c r="D28" s="10" t="s">
        <v>41</v>
      </c>
      <c r="E28" s="194">
        <v>46</v>
      </c>
      <c r="F28" s="195">
        <v>8.4830000000000005</v>
      </c>
      <c r="G28" s="196">
        <v>0</v>
      </c>
      <c r="H28" s="197">
        <v>8.4830000000000005</v>
      </c>
      <c r="I28" s="198">
        <v>8.3369999999999997</v>
      </c>
      <c r="J28" s="204">
        <v>1</v>
      </c>
      <c r="K28" s="205">
        <v>8.536999999999999</v>
      </c>
      <c r="L28" s="217">
        <v>8.4830000000000005</v>
      </c>
      <c r="M28" s="200">
        <v>8.536999999999999</v>
      </c>
      <c r="N28" s="201">
        <v>7</v>
      </c>
      <c r="P28" s="131">
        <v>7</v>
      </c>
      <c r="Q28" s="118" t="s">
        <v>211</v>
      </c>
      <c r="R28" s="9" t="s">
        <v>212</v>
      </c>
      <c r="S28" s="10" t="s">
        <v>41</v>
      </c>
      <c r="T28" s="37">
        <v>8.4830000000000005</v>
      </c>
      <c r="U28" s="38" t="s">
        <v>21</v>
      </c>
    </row>
    <row r="29" spans="1:21" x14ac:dyDescent="0.2">
      <c r="A29" s="192">
        <v>8</v>
      </c>
      <c r="B29" s="202" t="s">
        <v>213</v>
      </c>
      <c r="C29" s="39" t="s">
        <v>214</v>
      </c>
      <c r="D29" s="215" t="s">
        <v>42</v>
      </c>
      <c r="E29" s="203">
        <v>52</v>
      </c>
      <c r="F29" s="198">
        <v>8.8559999999999999</v>
      </c>
      <c r="G29" s="198">
        <v>0</v>
      </c>
      <c r="H29" s="205">
        <v>8.8559999999999999</v>
      </c>
      <c r="I29" s="198">
        <v>8.2929999999999993</v>
      </c>
      <c r="J29" s="196">
        <v>1</v>
      </c>
      <c r="K29" s="197">
        <v>8.4929999999999986</v>
      </c>
      <c r="L29" s="199">
        <v>8.4929999999999986</v>
      </c>
      <c r="M29" s="200">
        <v>8.8559999999999999</v>
      </c>
      <c r="N29" s="201">
        <v>8</v>
      </c>
      <c r="P29" s="131">
        <v>8</v>
      </c>
      <c r="Q29" s="118" t="s">
        <v>213</v>
      </c>
      <c r="R29" s="9" t="s">
        <v>214</v>
      </c>
      <c r="S29" s="10" t="s">
        <v>42</v>
      </c>
      <c r="T29" s="37">
        <v>8.4929999999999986</v>
      </c>
      <c r="U29" s="38" t="s">
        <v>21</v>
      </c>
    </row>
    <row r="30" spans="1:21" ht="13.5" thickBot="1" x14ac:dyDescent="0.25">
      <c r="A30" s="218">
        <v>9</v>
      </c>
      <c r="B30" s="259" t="s">
        <v>215</v>
      </c>
      <c r="C30" s="260" t="s">
        <v>216</v>
      </c>
      <c r="D30" s="261" t="s">
        <v>44</v>
      </c>
      <c r="E30" s="262">
        <v>53</v>
      </c>
      <c r="F30" s="263">
        <v>9.3409999999999993</v>
      </c>
      <c r="G30" s="261">
        <v>4</v>
      </c>
      <c r="H30" s="264">
        <v>10.141</v>
      </c>
      <c r="I30" s="224">
        <v>9.3520000000000003</v>
      </c>
      <c r="J30" s="263">
        <v>1</v>
      </c>
      <c r="K30" s="264">
        <v>9.5519999999999996</v>
      </c>
      <c r="L30" s="265">
        <v>9.5519999999999996</v>
      </c>
      <c r="M30" s="226">
        <v>10.141</v>
      </c>
      <c r="N30" s="227">
        <v>9</v>
      </c>
      <c r="O30" s="40"/>
      <c r="P30" s="110">
        <v>9</v>
      </c>
      <c r="Q30" s="119" t="s">
        <v>215</v>
      </c>
      <c r="R30" s="12" t="s">
        <v>216</v>
      </c>
      <c r="S30" s="11" t="s">
        <v>44</v>
      </c>
      <c r="T30" s="41">
        <v>9.5519999999999996</v>
      </c>
      <c r="U30" s="42" t="s">
        <v>21</v>
      </c>
    </row>
    <row r="33" spans="1:29" ht="13.5" thickBot="1" x14ac:dyDescent="0.25">
      <c r="B33" s="114" t="s">
        <v>292</v>
      </c>
      <c r="Q33" s="114" t="s">
        <v>292</v>
      </c>
    </row>
    <row r="34" spans="1:29" ht="13.5" thickBot="1" x14ac:dyDescent="0.25">
      <c r="A34" s="596" t="s">
        <v>293</v>
      </c>
      <c r="B34" s="597" t="s">
        <v>5</v>
      </c>
      <c r="C34" s="598" t="s">
        <v>294</v>
      </c>
      <c r="D34" s="615" t="s">
        <v>295</v>
      </c>
      <c r="E34" s="616" t="s">
        <v>296</v>
      </c>
      <c r="F34" s="617" t="s">
        <v>13</v>
      </c>
      <c r="G34" s="618" t="s">
        <v>297</v>
      </c>
      <c r="H34" s="616" t="s">
        <v>298</v>
      </c>
      <c r="I34" s="617" t="s">
        <v>13</v>
      </c>
      <c r="J34" s="618" t="s">
        <v>299</v>
      </c>
      <c r="K34" s="619" t="s">
        <v>300</v>
      </c>
      <c r="L34" s="617" t="s">
        <v>13</v>
      </c>
      <c r="M34" s="619" t="s">
        <v>301</v>
      </c>
      <c r="N34" s="620" t="s">
        <v>302</v>
      </c>
      <c r="P34" s="596" t="s">
        <v>293</v>
      </c>
      <c r="Q34" s="597" t="s">
        <v>5</v>
      </c>
      <c r="R34" s="598" t="s">
        <v>294</v>
      </c>
      <c r="S34" s="615" t="s">
        <v>295</v>
      </c>
      <c r="T34" s="616" t="s">
        <v>296</v>
      </c>
      <c r="U34" s="617" t="s">
        <v>13</v>
      </c>
      <c r="V34" s="618" t="s">
        <v>297</v>
      </c>
      <c r="W34" s="616" t="s">
        <v>298</v>
      </c>
      <c r="X34" s="617" t="s">
        <v>13</v>
      </c>
      <c r="Y34" s="618" t="s">
        <v>299</v>
      </c>
      <c r="Z34" s="619" t="s">
        <v>300</v>
      </c>
      <c r="AA34" s="617" t="s">
        <v>13</v>
      </c>
      <c r="AB34" s="619" t="s">
        <v>301</v>
      </c>
      <c r="AC34" s="620" t="s">
        <v>302</v>
      </c>
    </row>
    <row r="35" spans="1:29" x14ac:dyDescent="0.2">
      <c r="A35" s="621">
        <v>1</v>
      </c>
      <c r="B35" s="622">
        <v>2081510003513</v>
      </c>
      <c r="C35" s="601" t="s">
        <v>82</v>
      </c>
      <c r="D35" s="623" t="s">
        <v>74</v>
      </c>
      <c r="E35" s="624">
        <v>6.9089999999999998</v>
      </c>
      <c r="F35" s="625">
        <v>0</v>
      </c>
      <c r="G35" s="626">
        <v>6.9089999999999998</v>
      </c>
      <c r="H35" s="627">
        <v>7.0810000000000004</v>
      </c>
      <c r="I35" s="625">
        <v>0</v>
      </c>
      <c r="J35" s="628">
        <v>7.0810000000000004</v>
      </c>
      <c r="K35" s="626">
        <v>7.0389999999999997</v>
      </c>
      <c r="L35" s="625">
        <v>0</v>
      </c>
      <c r="M35" s="626">
        <v>7.0389999999999997</v>
      </c>
      <c r="N35" s="629">
        <v>1</v>
      </c>
      <c r="P35" s="621">
        <v>1</v>
      </c>
      <c r="Q35" s="622">
        <v>1081510004641</v>
      </c>
      <c r="R35" s="601" t="s">
        <v>153</v>
      </c>
      <c r="S35" s="623" t="s">
        <v>42</v>
      </c>
      <c r="T35" s="624">
        <v>6.8810000000000002</v>
      </c>
      <c r="U35" s="625">
        <v>1</v>
      </c>
      <c r="V35" s="626">
        <v>7.0810000000000004</v>
      </c>
      <c r="W35" s="627">
        <v>7.3109999999999999</v>
      </c>
      <c r="X35" s="625">
        <v>1</v>
      </c>
      <c r="Y35" s="628">
        <v>7.5110000000000001</v>
      </c>
      <c r="Z35" s="626"/>
      <c r="AA35" s="625"/>
      <c r="AB35" s="626"/>
      <c r="AC35" s="629">
        <v>2</v>
      </c>
    </row>
    <row r="36" spans="1:29" x14ac:dyDescent="0.2">
      <c r="A36" s="46">
        <v>4</v>
      </c>
      <c r="B36" s="115">
        <v>2081510004728</v>
      </c>
      <c r="C36" s="9" t="s">
        <v>201</v>
      </c>
      <c r="D36" s="630" t="s">
        <v>44</v>
      </c>
      <c r="E36" s="631">
        <v>6.5730000000000004</v>
      </c>
      <c r="F36" s="10">
        <v>0</v>
      </c>
      <c r="G36" s="44">
        <v>6.5730000000000004</v>
      </c>
      <c r="H36" s="632">
        <v>6.6710000000000003</v>
      </c>
      <c r="I36" s="10">
        <v>3</v>
      </c>
      <c r="J36" s="633">
        <v>7.2710000000000008</v>
      </c>
      <c r="K36" s="44">
        <v>6.6970000000000001</v>
      </c>
      <c r="L36" s="10">
        <v>1</v>
      </c>
      <c r="M36" s="44">
        <v>6.8970000000000002</v>
      </c>
      <c r="N36" s="47">
        <v>2</v>
      </c>
      <c r="P36" s="46">
        <v>4</v>
      </c>
      <c r="Q36" s="115">
        <v>1101510003512</v>
      </c>
      <c r="R36" s="9" t="s">
        <v>157</v>
      </c>
      <c r="S36" s="630" t="s">
        <v>42</v>
      </c>
      <c r="T36" s="631">
        <v>7.5469999999999997</v>
      </c>
      <c r="U36" s="10">
        <v>3</v>
      </c>
      <c r="V36" s="44">
        <v>8.1470000000000002</v>
      </c>
      <c r="W36" s="632">
        <v>7.83</v>
      </c>
      <c r="X36" s="10">
        <v>2</v>
      </c>
      <c r="Y36" s="633">
        <v>8.23</v>
      </c>
      <c r="Z36" s="44"/>
      <c r="AA36" s="10"/>
      <c r="AB36" s="44"/>
      <c r="AC36" s="47">
        <v>0</v>
      </c>
    </row>
    <row r="37" spans="1:29" x14ac:dyDescent="0.2">
      <c r="A37" s="634">
        <v>2</v>
      </c>
      <c r="B37" s="635">
        <v>2081510000059</v>
      </c>
      <c r="C37" s="605" t="s">
        <v>181</v>
      </c>
      <c r="D37" s="636" t="s">
        <v>41</v>
      </c>
      <c r="E37" s="637">
        <v>7.0709999999999997</v>
      </c>
      <c r="F37" s="638">
        <v>0</v>
      </c>
      <c r="G37" s="639">
        <v>7.0709999999999997</v>
      </c>
      <c r="H37" s="640">
        <v>7.3280000000000003</v>
      </c>
      <c r="I37" s="638">
        <v>1</v>
      </c>
      <c r="J37" s="641">
        <v>7.5280000000000005</v>
      </c>
      <c r="K37" s="639"/>
      <c r="L37" s="638"/>
      <c r="M37" s="639"/>
      <c r="N37" s="642">
        <v>0</v>
      </c>
      <c r="P37" s="634">
        <v>2</v>
      </c>
      <c r="Q37" s="635">
        <v>1081510003098</v>
      </c>
      <c r="R37" s="605" t="s">
        <v>209</v>
      </c>
      <c r="S37" s="636" t="s">
        <v>44</v>
      </c>
      <c r="T37" s="637">
        <v>6.8159999999999998</v>
      </c>
      <c r="U37" s="638">
        <v>4</v>
      </c>
      <c r="V37" s="639">
        <v>7.6159999999999997</v>
      </c>
      <c r="W37" s="640">
        <v>7.0659999999999998</v>
      </c>
      <c r="X37" s="638">
        <v>1</v>
      </c>
      <c r="Y37" s="641">
        <v>7.266</v>
      </c>
      <c r="Z37" s="639"/>
      <c r="AA37" s="638"/>
      <c r="AB37" s="639"/>
      <c r="AC37" s="642">
        <v>2</v>
      </c>
    </row>
    <row r="38" spans="1:29" ht="13.5" thickBot="1" x14ac:dyDescent="0.25">
      <c r="A38" s="643">
        <v>3</v>
      </c>
      <c r="B38" s="644">
        <v>2081510000056</v>
      </c>
      <c r="C38" s="610" t="s">
        <v>151</v>
      </c>
      <c r="D38" s="645" t="s">
        <v>41</v>
      </c>
      <c r="E38" s="646">
        <v>6.9640000000000004</v>
      </c>
      <c r="F38" s="647">
        <v>0</v>
      </c>
      <c r="G38" s="648">
        <v>6.9640000000000004</v>
      </c>
      <c r="H38" s="649">
        <v>7.0709999999999997</v>
      </c>
      <c r="I38" s="647">
        <v>1</v>
      </c>
      <c r="J38" s="650">
        <v>7.2709999999999999</v>
      </c>
      <c r="K38" s="648"/>
      <c r="L38" s="647"/>
      <c r="M38" s="648"/>
      <c r="N38" s="651">
        <v>2</v>
      </c>
      <c r="P38" s="643">
        <v>3</v>
      </c>
      <c r="Q38" s="644">
        <v>1091510003455</v>
      </c>
      <c r="R38" s="610" t="s">
        <v>155</v>
      </c>
      <c r="S38" s="645" t="s">
        <v>42</v>
      </c>
      <c r="T38" s="646">
        <v>7.6310000000000002</v>
      </c>
      <c r="U38" s="647">
        <v>6</v>
      </c>
      <c r="V38" s="648">
        <v>100</v>
      </c>
      <c r="W38" s="649">
        <v>7.8040000000000003</v>
      </c>
      <c r="X38" s="647">
        <v>0</v>
      </c>
      <c r="Y38" s="650">
        <v>7.8040000000000003</v>
      </c>
      <c r="Z38" s="648"/>
      <c r="AA38" s="647"/>
      <c r="AB38" s="648"/>
      <c r="AC38" s="651">
        <v>0</v>
      </c>
    </row>
    <row r="39" spans="1:29" ht="13.5" thickBot="1" x14ac:dyDescent="0.25">
      <c r="B39" s="114" t="s">
        <v>303</v>
      </c>
      <c r="Q39" s="114" t="s">
        <v>303</v>
      </c>
    </row>
    <row r="40" spans="1:29" x14ac:dyDescent="0.2">
      <c r="A40" s="621" t="s">
        <v>46</v>
      </c>
      <c r="B40" s="622">
        <v>2081510003513</v>
      </c>
      <c r="C40" s="601" t="s">
        <v>82</v>
      </c>
      <c r="D40" s="623" t="s">
        <v>74</v>
      </c>
      <c r="E40" s="624">
        <v>7.0309999999999997</v>
      </c>
      <c r="F40" s="625">
        <v>0</v>
      </c>
      <c r="G40" s="626">
        <v>7.0309999999999997</v>
      </c>
      <c r="H40" s="627">
        <v>7.0730000000000004</v>
      </c>
      <c r="I40" s="625">
        <v>0</v>
      </c>
      <c r="J40" s="628">
        <v>7.0730000000000004</v>
      </c>
      <c r="K40" s="626"/>
      <c r="L40" s="625"/>
      <c r="M40" s="626"/>
      <c r="N40" s="629">
        <v>2</v>
      </c>
      <c r="P40" s="621" t="s">
        <v>46</v>
      </c>
      <c r="Q40" s="622">
        <v>1101510003512</v>
      </c>
      <c r="R40" s="601" t="s">
        <v>157</v>
      </c>
      <c r="S40" s="623" t="s">
        <v>42</v>
      </c>
      <c r="T40" s="624">
        <v>7.7060000000000004</v>
      </c>
      <c r="U40" s="625">
        <v>8</v>
      </c>
      <c r="V40" s="626">
        <v>100</v>
      </c>
      <c r="W40" s="627">
        <v>7.8419999999999996</v>
      </c>
      <c r="X40" s="625">
        <v>0</v>
      </c>
      <c r="Y40" s="628">
        <v>7.8419999999999996</v>
      </c>
      <c r="Z40" s="626"/>
      <c r="AA40" s="625"/>
      <c r="AB40" s="626"/>
      <c r="AC40" s="629">
        <v>0</v>
      </c>
    </row>
    <row r="41" spans="1:29" ht="13.5" thickBot="1" x14ac:dyDescent="0.25">
      <c r="A41" s="643" t="s">
        <v>47</v>
      </c>
      <c r="B41" s="644">
        <v>2081510000059</v>
      </c>
      <c r="C41" s="610" t="s">
        <v>181</v>
      </c>
      <c r="D41" s="645" t="s">
        <v>41</v>
      </c>
      <c r="E41" s="646">
        <v>6.9740000000000002</v>
      </c>
      <c r="F41" s="647">
        <v>3</v>
      </c>
      <c r="G41" s="648">
        <v>7.5739999999999998</v>
      </c>
      <c r="H41" s="649">
        <v>100</v>
      </c>
      <c r="I41" s="647">
        <v>0</v>
      </c>
      <c r="J41" s="650">
        <v>100</v>
      </c>
      <c r="K41" s="648"/>
      <c r="L41" s="647"/>
      <c r="M41" s="648"/>
      <c r="N41" s="651">
        <v>0</v>
      </c>
      <c r="P41" s="643" t="s">
        <v>47</v>
      </c>
      <c r="Q41" s="644">
        <v>1091510003455</v>
      </c>
      <c r="R41" s="610" t="s">
        <v>155</v>
      </c>
      <c r="S41" s="645" t="s">
        <v>42</v>
      </c>
      <c r="T41" s="646">
        <v>7.5129999999999999</v>
      </c>
      <c r="U41" s="647">
        <v>0</v>
      </c>
      <c r="V41" s="648">
        <v>7.5129999999999999</v>
      </c>
      <c r="W41" s="649">
        <v>7.3520000000000003</v>
      </c>
      <c r="X41" s="647">
        <v>0</v>
      </c>
      <c r="Y41" s="650">
        <v>7.3520000000000003</v>
      </c>
      <c r="Z41" s="648"/>
      <c r="AA41" s="647"/>
      <c r="AB41" s="648"/>
      <c r="AC41" s="651">
        <v>2</v>
      </c>
    </row>
    <row r="42" spans="1:29" ht="13.5" thickBot="1" x14ac:dyDescent="0.25">
      <c r="B42" s="114" t="s">
        <v>304</v>
      </c>
      <c r="Q42" s="114" t="s">
        <v>304</v>
      </c>
    </row>
    <row r="43" spans="1:29" x14ac:dyDescent="0.2">
      <c r="A43" s="621" t="s">
        <v>48</v>
      </c>
      <c r="B43" s="622">
        <v>2081510004728</v>
      </c>
      <c r="C43" s="601" t="s">
        <v>201</v>
      </c>
      <c r="D43" s="623" t="s">
        <v>44</v>
      </c>
      <c r="E43" s="624">
        <v>6.7290000000000001</v>
      </c>
      <c r="F43" s="625">
        <v>1</v>
      </c>
      <c r="G43" s="626">
        <v>6.9290000000000003</v>
      </c>
      <c r="H43" s="627">
        <v>6.7249999999999996</v>
      </c>
      <c r="I43" s="625">
        <v>0</v>
      </c>
      <c r="J43" s="628">
        <v>6.7249999999999996</v>
      </c>
      <c r="K43" s="626">
        <v>6.9009999999999998</v>
      </c>
      <c r="L43" s="625">
        <v>3</v>
      </c>
      <c r="M43" s="626">
        <v>7.5009999999999994</v>
      </c>
      <c r="N43" s="629">
        <v>1</v>
      </c>
      <c r="P43" s="621" t="s">
        <v>48</v>
      </c>
      <c r="Q43" s="622">
        <v>1081510004641</v>
      </c>
      <c r="R43" s="601" t="s">
        <v>153</v>
      </c>
      <c r="S43" s="623" t="s">
        <v>42</v>
      </c>
      <c r="T43" s="624">
        <v>6.9740000000000002</v>
      </c>
      <c r="U43" s="625">
        <v>2</v>
      </c>
      <c r="V43" s="626">
        <v>7.3740000000000006</v>
      </c>
      <c r="W43" s="627">
        <v>6.8920000000000003</v>
      </c>
      <c r="X43" s="625">
        <v>0</v>
      </c>
      <c r="Y43" s="628">
        <v>6.8920000000000003</v>
      </c>
      <c r="Z43" s="626"/>
      <c r="AA43" s="625"/>
      <c r="AB43" s="626"/>
      <c r="AC43" s="629">
        <v>2</v>
      </c>
    </row>
    <row r="44" spans="1:29" ht="13.5" thickBot="1" x14ac:dyDescent="0.25">
      <c r="A44" s="643" t="s">
        <v>49</v>
      </c>
      <c r="B44" s="644">
        <v>2081510000056</v>
      </c>
      <c r="C44" s="610" t="s">
        <v>151</v>
      </c>
      <c r="D44" s="645" t="s">
        <v>41</v>
      </c>
      <c r="E44" s="646">
        <v>6.8170000000000002</v>
      </c>
      <c r="F44" s="647">
        <v>0</v>
      </c>
      <c r="G44" s="648">
        <v>6.8170000000000002</v>
      </c>
      <c r="H44" s="649">
        <v>6.9340000000000002</v>
      </c>
      <c r="I44" s="647">
        <v>0</v>
      </c>
      <c r="J44" s="650">
        <v>6.9340000000000002</v>
      </c>
      <c r="K44" s="648">
        <v>7.093</v>
      </c>
      <c r="L44" s="647">
        <v>0</v>
      </c>
      <c r="M44" s="648">
        <v>7.093</v>
      </c>
      <c r="N44" s="651">
        <v>2</v>
      </c>
      <c r="P44" s="643" t="s">
        <v>49</v>
      </c>
      <c r="Q44" s="644">
        <v>1081510003098</v>
      </c>
      <c r="R44" s="610" t="s">
        <v>209</v>
      </c>
      <c r="S44" s="645" t="s">
        <v>44</v>
      </c>
      <c r="T44" s="646">
        <v>7.0890000000000004</v>
      </c>
      <c r="U44" s="647">
        <v>3</v>
      </c>
      <c r="V44" s="648">
        <v>7.6890000000000001</v>
      </c>
      <c r="W44" s="649">
        <v>6.78</v>
      </c>
      <c r="X44" s="647">
        <v>3</v>
      </c>
      <c r="Y44" s="650">
        <v>7.3800000000000008</v>
      </c>
      <c r="Z44" s="648"/>
      <c r="AA44" s="647"/>
      <c r="AB44" s="648"/>
      <c r="AC44" s="651">
        <v>0</v>
      </c>
    </row>
  </sheetData>
  <mergeCells count="3">
    <mergeCell ref="A1:B2"/>
    <mergeCell ref="C1:F2"/>
    <mergeCell ref="A3:D3"/>
  </mergeCells>
  <conditionalFormatting sqref="N22:N30">
    <cfRule type="expression" dxfId="51" priority="1" stopIfTrue="1">
      <formula>ROW()/2-INT(ROW()/2)=0</formula>
    </cfRule>
  </conditionalFormatting>
  <conditionalFormatting sqref="B7:M19">
    <cfRule type="expression" dxfId="50" priority="4" stopIfTrue="1">
      <formula>ROW()/2-INT(ROW()/2)=0</formula>
    </cfRule>
  </conditionalFormatting>
  <conditionalFormatting sqref="N7:N19">
    <cfRule type="expression" dxfId="49" priority="3" stopIfTrue="1">
      <formula>ROW()/2-INT(ROW()/2)=0</formula>
    </cfRule>
  </conditionalFormatting>
  <conditionalFormatting sqref="B22:M30">
    <cfRule type="expression" dxfId="48" priority="2" stopIfTrue="1">
      <formula>ROW()/2-INT(ROW()/2)=0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74"/>
  <sheetViews>
    <sheetView zoomScaleNormal="100" workbookViewId="0">
      <selection activeCell="D13" sqref="D1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6.28515625" customWidth="1"/>
    <col min="11" max="11" width="7.28515625" customWidth="1"/>
    <col min="12" max="12" width="4" customWidth="1"/>
    <col min="13" max="13" width="0" hidden="1" customWidth="1"/>
    <col min="14" max="14" width="25" customWidth="1"/>
    <col min="15" max="15" width="14.7109375" customWidth="1"/>
    <col min="16" max="16" width="5.85546875" customWidth="1"/>
  </cols>
  <sheetData>
    <row r="1" spans="1:16" ht="15" customHeight="1" x14ac:dyDescent="0.2">
      <c r="A1" s="579">
        <v>43044</v>
      </c>
      <c r="B1" s="475"/>
      <c r="C1" s="476" t="s">
        <v>176</v>
      </c>
      <c r="D1" s="476"/>
      <c r="E1" s="580"/>
      <c r="F1" s="1"/>
      <c r="I1" s="581" t="s">
        <v>0</v>
      </c>
      <c r="J1" s="82"/>
    </row>
    <row r="2" spans="1:16" ht="15.75" customHeight="1" x14ac:dyDescent="0.2">
      <c r="A2" s="480" t="s">
        <v>44</v>
      </c>
      <c r="B2" s="481"/>
      <c r="C2" s="478"/>
      <c r="D2" s="478"/>
      <c r="E2" s="479"/>
      <c r="F2" s="2"/>
      <c r="I2" s="108" t="s">
        <v>86</v>
      </c>
      <c r="J2" s="82"/>
    </row>
    <row r="3" spans="1:16" ht="13.5" thickBot="1" x14ac:dyDescent="0.25">
      <c r="A3" s="556" t="s">
        <v>36</v>
      </c>
      <c r="B3" s="574"/>
      <c r="C3" s="575"/>
      <c r="D3" s="423" t="s">
        <v>1</v>
      </c>
      <c r="E3" s="424" t="s">
        <v>37</v>
      </c>
      <c r="I3" s="108" t="s">
        <v>179</v>
      </c>
      <c r="J3" s="82"/>
    </row>
    <row r="4" spans="1:16" ht="13.5" thickBot="1" x14ac:dyDescent="0.25">
      <c r="A4" s="582" t="s">
        <v>3</v>
      </c>
      <c r="B4" s="583"/>
      <c r="C4" s="583"/>
      <c r="D4" s="584" t="s">
        <v>178</v>
      </c>
      <c r="E4" s="585">
        <v>125</v>
      </c>
      <c r="I4" s="586" t="s">
        <v>85</v>
      </c>
      <c r="J4" s="82"/>
    </row>
    <row r="5" spans="1:16" ht="19.5" customHeight="1" thickBot="1" x14ac:dyDescent="0.25">
      <c r="B5" s="83"/>
      <c r="C5" s="84" t="s">
        <v>38</v>
      </c>
      <c r="D5" s="1"/>
      <c r="I5" s="13" t="s">
        <v>39</v>
      </c>
    </row>
    <row r="6" spans="1:16" ht="16.5" thickBot="1" x14ac:dyDescent="0.3">
      <c r="A6" s="85" t="s">
        <v>4</v>
      </c>
      <c r="B6" s="86" t="s">
        <v>5</v>
      </c>
      <c r="C6" s="87" t="s">
        <v>6</v>
      </c>
      <c r="D6" s="88" t="s">
        <v>7</v>
      </c>
      <c r="E6" s="89" t="s">
        <v>8</v>
      </c>
      <c r="G6" s="90" t="s">
        <v>9</v>
      </c>
      <c r="H6" s="86" t="s">
        <v>5</v>
      </c>
      <c r="I6" s="87" t="s">
        <v>6</v>
      </c>
      <c r="J6" s="91" t="s">
        <v>7</v>
      </c>
      <c r="L6" s="152" t="s">
        <v>165</v>
      </c>
      <c r="M6" s="152"/>
      <c r="N6" s="152"/>
      <c r="O6" s="152"/>
      <c r="P6" s="152"/>
    </row>
    <row r="7" spans="1:16" x14ac:dyDescent="0.2">
      <c r="A7" s="104">
        <v>1</v>
      </c>
      <c r="B7" s="122">
        <v>1071510000289</v>
      </c>
      <c r="C7" s="105" t="s">
        <v>87</v>
      </c>
      <c r="D7" s="105" t="s">
        <v>41</v>
      </c>
      <c r="E7" s="106">
        <v>1</v>
      </c>
      <c r="G7" s="92">
        <v>1</v>
      </c>
      <c r="H7" s="117">
        <v>1071510000289</v>
      </c>
      <c r="I7" s="15" t="s">
        <v>87</v>
      </c>
      <c r="J7" s="93" t="s">
        <v>41</v>
      </c>
      <c r="L7" s="153" t="s">
        <v>164</v>
      </c>
      <c r="M7" s="153"/>
      <c r="N7" s="151"/>
      <c r="O7" s="1"/>
      <c r="P7" s="43"/>
    </row>
    <row r="8" spans="1:16" x14ac:dyDescent="0.2">
      <c r="A8" s="104">
        <v>2</v>
      </c>
      <c r="B8" s="122">
        <v>1011510000290</v>
      </c>
      <c r="C8" s="105" t="s">
        <v>131</v>
      </c>
      <c r="D8" s="105" t="s">
        <v>44</v>
      </c>
      <c r="E8" s="106">
        <v>4</v>
      </c>
      <c r="G8" s="94">
        <v>2</v>
      </c>
      <c r="H8" s="115">
        <v>1031510001969</v>
      </c>
      <c r="I8" s="9" t="s">
        <v>230</v>
      </c>
      <c r="J8" s="95" t="s">
        <v>231</v>
      </c>
      <c r="L8" s="153" t="s">
        <v>289</v>
      </c>
      <c r="M8" s="153"/>
      <c r="N8" s="151"/>
      <c r="O8" s="1"/>
      <c r="P8" s="587"/>
    </row>
    <row r="9" spans="1:16" x14ac:dyDescent="0.2">
      <c r="A9" s="104">
        <v>3</v>
      </c>
      <c r="B9" s="122">
        <v>1041510003400</v>
      </c>
      <c r="C9" s="105" t="s">
        <v>65</v>
      </c>
      <c r="D9" s="105" t="s">
        <v>42</v>
      </c>
      <c r="E9" s="106">
        <v>5</v>
      </c>
      <c r="G9" s="94">
        <v>3</v>
      </c>
      <c r="H9" s="115">
        <v>1041510003400</v>
      </c>
      <c r="I9" s="9" t="s">
        <v>65</v>
      </c>
      <c r="J9" s="95" t="s">
        <v>42</v>
      </c>
      <c r="L9" s="588">
        <v>1</v>
      </c>
      <c r="M9" s="589">
        <v>2071510000055</v>
      </c>
      <c r="N9" s="589" t="s">
        <v>93</v>
      </c>
      <c r="O9" s="590" t="s">
        <v>44</v>
      </c>
      <c r="P9" s="154">
        <v>1</v>
      </c>
    </row>
    <row r="10" spans="1:16" x14ac:dyDescent="0.2">
      <c r="A10" s="104">
        <v>4</v>
      </c>
      <c r="B10" s="122">
        <v>1071510003303</v>
      </c>
      <c r="C10" s="105" t="s">
        <v>88</v>
      </c>
      <c r="D10" s="105" t="s">
        <v>74</v>
      </c>
      <c r="E10" s="106">
        <v>6</v>
      </c>
      <c r="G10" s="94">
        <v>4</v>
      </c>
      <c r="H10" s="115">
        <v>1011510000290</v>
      </c>
      <c r="I10" s="9" t="s">
        <v>131</v>
      </c>
      <c r="J10" s="95" t="s">
        <v>44</v>
      </c>
      <c r="L10" s="155">
        <v>6</v>
      </c>
      <c r="M10" s="156">
        <v>2031510003093</v>
      </c>
      <c r="N10" s="156" t="s">
        <v>117</v>
      </c>
      <c r="O10" s="157" t="s">
        <v>44</v>
      </c>
      <c r="P10" s="154">
        <v>3</v>
      </c>
    </row>
    <row r="11" spans="1:16" x14ac:dyDescent="0.2">
      <c r="A11" s="104">
        <v>5</v>
      </c>
      <c r="B11" s="122">
        <v>1031510001969</v>
      </c>
      <c r="C11" s="105" t="s">
        <v>230</v>
      </c>
      <c r="D11" s="105" t="s">
        <v>231</v>
      </c>
      <c r="E11" s="106">
        <v>8</v>
      </c>
      <c r="G11" s="94">
        <v>5</v>
      </c>
      <c r="H11" s="115">
        <v>1011510003084</v>
      </c>
      <c r="I11" s="9" t="s">
        <v>158</v>
      </c>
      <c r="J11" s="95" t="s">
        <v>42</v>
      </c>
      <c r="L11" s="155">
        <v>7</v>
      </c>
      <c r="M11" s="156">
        <v>2051510003080</v>
      </c>
      <c r="N11" s="156" t="s">
        <v>94</v>
      </c>
      <c r="O11" s="157" t="s">
        <v>44</v>
      </c>
      <c r="P11" s="154">
        <v>2</v>
      </c>
    </row>
    <row r="12" spans="1:16" x14ac:dyDescent="0.2">
      <c r="A12" s="104">
        <v>6</v>
      </c>
      <c r="B12" s="122">
        <v>1051510000094</v>
      </c>
      <c r="C12" s="105" t="s">
        <v>136</v>
      </c>
      <c r="D12" s="105" t="s">
        <v>63</v>
      </c>
      <c r="E12" s="106">
        <v>9</v>
      </c>
      <c r="G12" s="94">
        <v>6</v>
      </c>
      <c r="H12" s="115">
        <v>1071510003303</v>
      </c>
      <c r="I12" s="9" t="s">
        <v>88</v>
      </c>
      <c r="J12" s="95" t="s">
        <v>74</v>
      </c>
      <c r="L12" s="591">
        <v>12</v>
      </c>
      <c r="M12" s="592" t="s">
        <v>21</v>
      </c>
      <c r="N12" s="592" t="s">
        <v>21</v>
      </c>
      <c r="O12" s="593" t="s">
        <v>21</v>
      </c>
      <c r="P12" s="594"/>
    </row>
    <row r="13" spans="1:16" x14ac:dyDescent="0.2">
      <c r="A13" s="104">
        <v>7</v>
      </c>
      <c r="B13" s="122">
        <v>1011510003084</v>
      </c>
      <c r="C13" s="105" t="s">
        <v>158</v>
      </c>
      <c r="D13" s="105" t="s">
        <v>42</v>
      </c>
      <c r="E13" s="106">
        <v>11</v>
      </c>
      <c r="G13" s="94">
        <v>7</v>
      </c>
      <c r="H13" s="115">
        <v>1031510002280</v>
      </c>
      <c r="I13" s="9" t="s">
        <v>66</v>
      </c>
      <c r="J13" s="95" t="s">
        <v>42</v>
      </c>
      <c r="L13" s="151"/>
      <c r="O13" s="1"/>
      <c r="P13" s="1"/>
    </row>
    <row r="14" spans="1:16" x14ac:dyDescent="0.2">
      <c r="A14" s="104">
        <v>8</v>
      </c>
      <c r="B14" s="122">
        <v>1031510002280</v>
      </c>
      <c r="C14" s="105" t="s">
        <v>66</v>
      </c>
      <c r="D14" s="105" t="s">
        <v>42</v>
      </c>
      <c r="E14" s="106">
        <v>12</v>
      </c>
      <c r="G14" s="94">
        <v>8</v>
      </c>
      <c r="H14" s="115">
        <v>1051510000094</v>
      </c>
      <c r="I14" s="9" t="s">
        <v>136</v>
      </c>
      <c r="J14" s="95" t="s">
        <v>63</v>
      </c>
      <c r="L14" s="153" t="s">
        <v>290</v>
      </c>
      <c r="M14" s="151"/>
      <c r="N14" s="151"/>
      <c r="O14" s="1"/>
      <c r="P14" s="587"/>
    </row>
    <row r="15" spans="1:16" ht="13.5" thickBot="1" x14ac:dyDescent="0.25">
      <c r="A15" s="127">
        <v>9</v>
      </c>
      <c r="B15" s="128">
        <v>1061510003690</v>
      </c>
      <c r="C15" s="129" t="s">
        <v>232</v>
      </c>
      <c r="D15" s="129" t="s">
        <v>63</v>
      </c>
      <c r="E15" s="130">
        <v>14</v>
      </c>
      <c r="G15" s="96">
        <v>9</v>
      </c>
      <c r="H15" s="116">
        <v>1061510003690</v>
      </c>
      <c r="I15" s="12" t="s">
        <v>232</v>
      </c>
      <c r="J15" s="97" t="s">
        <v>63</v>
      </c>
      <c r="L15" s="588">
        <v>3</v>
      </c>
      <c r="M15" s="589">
        <v>2051510003422</v>
      </c>
      <c r="N15" s="589" t="s">
        <v>121</v>
      </c>
      <c r="O15" s="590" t="s">
        <v>41</v>
      </c>
      <c r="P15" s="595">
        <v>1</v>
      </c>
    </row>
    <row r="16" spans="1:16" ht="13.5" thickBot="1" x14ac:dyDescent="0.25">
      <c r="B16" s="83"/>
      <c r="C16" s="84" t="s">
        <v>38</v>
      </c>
      <c r="D16" s="1"/>
      <c r="I16" s="13" t="s">
        <v>39</v>
      </c>
      <c r="L16" s="155">
        <v>4</v>
      </c>
      <c r="M16" s="156">
        <v>2041510003685</v>
      </c>
      <c r="N16" s="156" t="s">
        <v>128</v>
      </c>
      <c r="O16" s="157" t="s">
        <v>63</v>
      </c>
      <c r="P16" s="154">
        <v>3</v>
      </c>
    </row>
    <row r="17" spans="1:16" ht="13.5" thickBot="1" x14ac:dyDescent="0.25">
      <c r="A17" s="85" t="s">
        <v>4</v>
      </c>
      <c r="B17" s="86" t="s">
        <v>5</v>
      </c>
      <c r="C17" s="87" t="s">
        <v>6</v>
      </c>
      <c r="D17" s="88" t="s">
        <v>7</v>
      </c>
      <c r="E17" s="89" t="s">
        <v>8</v>
      </c>
      <c r="G17" s="90" t="s">
        <v>9</v>
      </c>
      <c r="H17" s="86" t="s">
        <v>5</v>
      </c>
      <c r="I17" s="87" t="s">
        <v>6</v>
      </c>
      <c r="J17" s="91" t="s">
        <v>7</v>
      </c>
      <c r="L17" s="155">
        <v>9</v>
      </c>
      <c r="M17" s="156">
        <v>2051510003691</v>
      </c>
      <c r="N17" s="156" t="s">
        <v>122</v>
      </c>
      <c r="O17" s="157" t="s">
        <v>63</v>
      </c>
      <c r="P17" s="154">
        <v>4</v>
      </c>
    </row>
    <row r="18" spans="1:16" x14ac:dyDescent="0.2">
      <c r="A18" s="104">
        <v>1</v>
      </c>
      <c r="B18" s="122">
        <v>2051510000045</v>
      </c>
      <c r="C18" s="105" t="s">
        <v>159</v>
      </c>
      <c r="D18" s="105" t="s">
        <v>41</v>
      </c>
      <c r="E18" s="106">
        <v>1</v>
      </c>
      <c r="G18" s="94">
        <v>1</v>
      </c>
      <c r="H18" s="115">
        <v>2051510000045</v>
      </c>
      <c r="I18" s="9" t="s">
        <v>159</v>
      </c>
      <c r="J18" s="95" t="s">
        <v>41</v>
      </c>
      <c r="L18" s="591">
        <v>10</v>
      </c>
      <c r="M18" s="592">
        <v>2071510004888</v>
      </c>
      <c r="N18" s="592" t="s">
        <v>75</v>
      </c>
      <c r="O18" s="593" t="s">
        <v>74</v>
      </c>
      <c r="P18" s="594">
        <v>2</v>
      </c>
    </row>
    <row r="19" spans="1:16" x14ac:dyDescent="0.2">
      <c r="A19" s="104">
        <v>2</v>
      </c>
      <c r="B19" s="122">
        <v>2031510000046</v>
      </c>
      <c r="C19" s="105" t="s">
        <v>77</v>
      </c>
      <c r="D19" s="105" t="s">
        <v>41</v>
      </c>
      <c r="E19" s="106">
        <v>2</v>
      </c>
      <c r="G19" s="94">
        <v>2</v>
      </c>
      <c r="H19" s="115">
        <v>2031510000046</v>
      </c>
      <c r="I19" s="9" t="s">
        <v>77</v>
      </c>
      <c r="J19" s="95" t="s">
        <v>41</v>
      </c>
      <c r="L19" s="151"/>
      <c r="M19" s="151"/>
      <c r="N19" s="151"/>
      <c r="O19" s="1"/>
      <c r="P19" s="1"/>
    </row>
    <row r="20" spans="1:16" x14ac:dyDescent="0.2">
      <c r="A20" s="104">
        <v>3</v>
      </c>
      <c r="B20" s="122">
        <v>2051510000300</v>
      </c>
      <c r="C20" s="105" t="s">
        <v>115</v>
      </c>
      <c r="D20" s="105" t="s">
        <v>63</v>
      </c>
      <c r="E20" s="106">
        <v>4</v>
      </c>
      <c r="G20" s="94">
        <v>3</v>
      </c>
      <c r="H20" s="115">
        <v>2041510002379</v>
      </c>
      <c r="I20" s="9" t="s">
        <v>191</v>
      </c>
      <c r="J20" s="95" t="s">
        <v>74</v>
      </c>
      <c r="L20" s="153" t="s">
        <v>291</v>
      </c>
      <c r="M20" s="151"/>
      <c r="N20" s="151"/>
      <c r="O20" s="1"/>
      <c r="P20" s="587"/>
    </row>
    <row r="21" spans="1:16" x14ac:dyDescent="0.2">
      <c r="A21" s="104">
        <v>4</v>
      </c>
      <c r="B21" s="122">
        <v>2021510000049</v>
      </c>
      <c r="C21" s="105" t="s">
        <v>68</v>
      </c>
      <c r="D21" s="105" t="s">
        <v>41</v>
      </c>
      <c r="E21" s="106">
        <v>5</v>
      </c>
      <c r="G21" s="94">
        <v>4</v>
      </c>
      <c r="H21" s="115">
        <v>2051510000300</v>
      </c>
      <c r="I21" s="9" t="s">
        <v>115</v>
      </c>
      <c r="J21" s="95" t="s">
        <v>63</v>
      </c>
      <c r="L21" s="588">
        <v>2</v>
      </c>
      <c r="M21" s="589">
        <v>2011510000051</v>
      </c>
      <c r="N21" s="589" t="s">
        <v>218</v>
      </c>
      <c r="O21" s="590" t="s">
        <v>74</v>
      </c>
      <c r="P21" s="595">
        <v>2</v>
      </c>
    </row>
    <row r="22" spans="1:16" x14ac:dyDescent="0.2">
      <c r="A22" s="104">
        <v>5</v>
      </c>
      <c r="B22" s="122">
        <v>2051510000297</v>
      </c>
      <c r="C22" s="105" t="s">
        <v>114</v>
      </c>
      <c r="D22" s="105" t="s">
        <v>41</v>
      </c>
      <c r="E22" s="106">
        <v>6</v>
      </c>
      <c r="G22" s="94">
        <v>5</v>
      </c>
      <c r="H22" s="115">
        <v>2021510000049</v>
      </c>
      <c r="I22" s="9" t="s">
        <v>68</v>
      </c>
      <c r="J22" s="95" t="s">
        <v>41</v>
      </c>
      <c r="L22" s="155">
        <v>5</v>
      </c>
      <c r="M22" s="156">
        <v>2061510002380</v>
      </c>
      <c r="N22" s="156" t="s">
        <v>80</v>
      </c>
      <c r="O22" s="157" t="s">
        <v>74</v>
      </c>
      <c r="P22" s="154">
        <v>3</v>
      </c>
    </row>
    <row r="23" spans="1:16" x14ac:dyDescent="0.2">
      <c r="A23" s="104">
        <v>6</v>
      </c>
      <c r="B23" s="122">
        <v>2061510000050</v>
      </c>
      <c r="C23" s="105" t="s">
        <v>78</v>
      </c>
      <c r="D23" s="105" t="s">
        <v>41</v>
      </c>
      <c r="E23" s="106">
        <v>7</v>
      </c>
      <c r="G23" s="94">
        <v>6</v>
      </c>
      <c r="H23" s="115">
        <v>2051510000297</v>
      </c>
      <c r="I23" s="9" t="s">
        <v>114</v>
      </c>
      <c r="J23" s="95" t="s">
        <v>41</v>
      </c>
      <c r="L23" s="155">
        <v>8</v>
      </c>
      <c r="M23" s="156">
        <v>2041510002379</v>
      </c>
      <c r="N23" s="156" t="s">
        <v>191</v>
      </c>
      <c r="O23" s="157" t="s">
        <v>74</v>
      </c>
      <c r="P23" s="154">
        <v>1</v>
      </c>
    </row>
    <row r="24" spans="1:16" x14ac:dyDescent="0.2">
      <c r="A24" s="104">
        <v>7</v>
      </c>
      <c r="B24" s="122">
        <v>2031510002378</v>
      </c>
      <c r="C24" s="105" t="s">
        <v>160</v>
      </c>
      <c r="D24" s="105" t="s">
        <v>74</v>
      </c>
      <c r="E24" s="106">
        <v>8</v>
      </c>
      <c r="G24" s="94">
        <v>7</v>
      </c>
      <c r="H24" s="115">
        <v>2011510000053</v>
      </c>
      <c r="I24" s="9" t="s">
        <v>83</v>
      </c>
      <c r="J24" s="95" t="s">
        <v>41</v>
      </c>
      <c r="L24" s="591">
        <v>11</v>
      </c>
      <c r="M24" s="592" t="s">
        <v>21</v>
      </c>
      <c r="N24" s="592" t="s">
        <v>21</v>
      </c>
      <c r="O24" s="593" t="s">
        <v>21</v>
      </c>
      <c r="P24" s="594"/>
    </row>
    <row r="25" spans="1:16" x14ac:dyDescent="0.2">
      <c r="A25" s="104">
        <v>8</v>
      </c>
      <c r="B25" s="122">
        <v>2011510000053</v>
      </c>
      <c r="C25" s="105" t="s">
        <v>83</v>
      </c>
      <c r="D25" s="105" t="s">
        <v>41</v>
      </c>
      <c r="E25" s="106">
        <v>9</v>
      </c>
      <c r="G25" s="94">
        <v>8</v>
      </c>
      <c r="H25" s="115">
        <v>2061510000050</v>
      </c>
      <c r="I25" s="9" t="s">
        <v>78</v>
      </c>
      <c r="J25" s="95" t="s">
        <v>41</v>
      </c>
    </row>
    <row r="26" spans="1:16" x14ac:dyDescent="0.2">
      <c r="A26" s="104">
        <v>9</v>
      </c>
      <c r="B26" s="122">
        <v>2041510002387</v>
      </c>
      <c r="C26" s="105" t="s">
        <v>79</v>
      </c>
      <c r="D26" s="105" t="s">
        <v>74</v>
      </c>
      <c r="E26" s="106">
        <v>10</v>
      </c>
      <c r="G26" s="94">
        <v>9</v>
      </c>
      <c r="H26" s="115">
        <v>2051510003422</v>
      </c>
      <c r="I26" s="9" t="s">
        <v>121</v>
      </c>
      <c r="J26" s="95" t="s">
        <v>41</v>
      </c>
    </row>
    <row r="27" spans="1:16" x14ac:dyDescent="0.2">
      <c r="A27" s="104">
        <v>10</v>
      </c>
      <c r="B27" s="122">
        <v>2071510000095</v>
      </c>
      <c r="C27" s="105" t="s">
        <v>119</v>
      </c>
      <c r="D27" s="105" t="s">
        <v>63</v>
      </c>
      <c r="E27" s="106">
        <v>11</v>
      </c>
      <c r="G27" s="94">
        <v>9</v>
      </c>
      <c r="H27" s="115">
        <v>2901510001970</v>
      </c>
      <c r="I27" s="9" t="s">
        <v>276</v>
      </c>
      <c r="J27" s="95" t="s">
        <v>41</v>
      </c>
    </row>
    <row r="28" spans="1:16" x14ac:dyDescent="0.2">
      <c r="A28" s="104">
        <v>11</v>
      </c>
      <c r="B28" s="122">
        <v>2041510003304</v>
      </c>
      <c r="C28" s="105" t="s">
        <v>118</v>
      </c>
      <c r="D28" s="105" t="s">
        <v>63</v>
      </c>
      <c r="E28" s="106">
        <v>14</v>
      </c>
      <c r="G28" s="94">
        <v>9</v>
      </c>
      <c r="H28" s="115">
        <v>2071510000055</v>
      </c>
      <c r="I28" s="9" t="s">
        <v>93</v>
      </c>
      <c r="J28" s="95" t="s">
        <v>44</v>
      </c>
    </row>
    <row r="29" spans="1:16" x14ac:dyDescent="0.2">
      <c r="A29" s="104">
        <v>12</v>
      </c>
      <c r="B29" s="122">
        <v>2051510003076</v>
      </c>
      <c r="C29" s="105" t="s">
        <v>43</v>
      </c>
      <c r="D29" s="105" t="s">
        <v>44</v>
      </c>
      <c r="E29" s="106">
        <v>15</v>
      </c>
      <c r="G29" s="94">
        <v>9</v>
      </c>
      <c r="H29" s="115">
        <v>2031510002378</v>
      </c>
      <c r="I29" s="9" t="s">
        <v>160</v>
      </c>
      <c r="J29" s="95" t="s">
        <v>74</v>
      </c>
    </row>
    <row r="30" spans="1:16" x14ac:dyDescent="0.2">
      <c r="A30" s="104">
        <v>13</v>
      </c>
      <c r="B30" s="122">
        <v>2901510001970</v>
      </c>
      <c r="C30" s="105" t="s">
        <v>276</v>
      </c>
      <c r="D30" s="105" t="s">
        <v>41</v>
      </c>
      <c r="E30" s="106">
        <v>16</v>
      </c>
      <c r="G30" s="94">
        <v>13</v>
      </c>
      <c r="H30" s="115">
        <v>2041510002387</v>
      </c>
      <c r="I30" s="9" t="s">
        <v>79</v>
      </c>
      <c r="J30" s="95" t="s">
        <v>74</v>
      </c>
    </row>
    <row r="31" spans="1:16" x14ac:dyDescent="0.2">
      <c r="A31" s="104">
        <v>14</v>
      </c>
      <c r="B31" s="122">
        <v>2071510000055</v>
      </c>
      <c r="C31" s="105" t="s">
        <v>93</v>
      </c>
      <c r="D31" s="105" t="s">
        <v>44</v>
      </c>
      <c r="E31" s="106">
        <v>17</v>
      </c>
      <c r="G31" s="94">
        <v>13</v>
      </c>
      <c r="H31" s="115">
        <v>2051510003076</v>
      </c>
      <c r="I31" s="9" t="s">
        <v>43</v>
      </c>
      <c r="J31" s="95" t="s">
        <v>44</v>
      </c>
    </row>
    <row r="32" spans="1:16" x14ac:dyDescent="0.2">
      <c r="A32" s="104">
        <v>15</v>
      </c>
      <c r="B32" s="122">
        <v>2041510002379</v>
      </c>
      <c r="C32" s="105" t="s">
        <v>191</v>
      </c>
      <c r="D32" s="105" t="s">
        <v>74</v>
      </c>
      <c r="E32" s="106">
        <v>37</v>
      </c>
      <c r="G32" s="94">
        <v>13</v>
      </c>
      <c r="H32" s="115">
        <v>2041510003304</v>
      </c>
      <c r="I32" s="9" t="s">
        <v>118</v>
      </c>
      <c r="J32" s="95" t="s">
        <v>63</v>
      </c>
    </row>
    <row r="33" spans="1:11" ht="13.5" thickBot="1" x14ac:dyDescent="0.25">
      <c r="A33" s="127">
        <v>16</v>
      </c>
      <c r="B33" s="128">
        <v>2051510003422</v>
      </c>
      <c r="C33" s="129" t="s">
        <v>121</v>
      </c>
      <c r="D33" s="129" t="s">
        <v>41</v>
      </c>
      <c r="E33" s="130">
        <v>20</v>
      </c>
      <c r="F33" s="103"/>
      <c r="G33" s="96">
        <v>13</v>
      </c>
      <c r="H33" s="116">
        <v>2071510000095</v>
      </c>
      <c r="I33" s="12" t="s">
        <v>119</v>
      </c>
      <c r="J33" s="97" t="s">
        <v>63</v>
      </c>
    </row>
    <row r="35" spans="1:11" ht="13.5" thickBot="1" x14ac:dyDescent="0.25">
      <c r="B35" s="13" t="s">
        <v>166</v>
      </c>
      <c r="E35" s="1"/>
      <c r="H35" s="13" t="s">
        <v>95</v>
      </c>
      <c r="K35" s="1"/>
    </row>
    <row r="36" spans="1:11" ht="13.5" thickBot="1" x14ac:dyDescent="0.25">
      <c r="A36" s="596" t="s">
        <v>96</v>
      </c>
      <c r="B36" s="597" t="s">
        <v>5</v>
      </c>
      <c r="C36" s="598" t="s">
        <v>6</v>
      </c>
      <c r="D36" s="598" t="s">
        <v>7</v>
      </c>
      <c r="E36" s="599" t="s">
        <v>9</v>
      </c>
      <c r="G36" s="141" t="s">
        <v>96</v>
      </c>
      <c r="H36" s="142" t="s">
        <v>5</v>
      </c>
      <c r="I36" s="143" t="s">
        <v>6</v>
      </c>
      <c r="J36" s="143" t="s">
        <v>7</v>
      </c>
      <c r="K36" s="144" t="s">
        <v>9</v>
      </c>
    </row>
    <row r="37" spans="1:11" x14ac:dyDescent="0.2">
      <c r="A37" s="94">
        <v>1</v>
      </c>
      <c r="B37" s="600">
        <v>1071510000289</v>
      </c>
      <c r="C37" s="601" t="s">
        <v>87</v>
      </c>
      <c r="D37" s="602" t="s">
        <v>41</v>
      </c>
      <c r="E37" s="95">
        <v>1</v>
      </c>
      <c r="G37" s="94">
        <v>1</v>
      </c>
      <c r="H37" s="123">
        <v>2051510000045</v>
      </c>
      <c r="I37" s="15" t="s">
        <v>159</v>
      </c>
      <c r="J37" s="98" t="s">
        <v>41</v>
      </c>
      <c r="K37" s="95">
        <v>1</v>
      </c>
    </row>
    <row r="38" spans="1:11" x14ac:dyDescent="0.2">
      <c r="A38" s="94">
        <v>6</v>
      </c>
      <c r="B38" s="124">
        <v>1051510000094</v>
      </c>
      <c r="C38" s="9" t="s">
        <v>136</v>
      </c>
      <c r="D38" s="99" t="s">
        <v>63</v>
      </c>
      <c r="E38" s="95">
        <v>3</v>
      </c>
      <c r="G38" s="94">
        <v>8</v>
      </c>
      <c r="H38" s="124">
        <v>2011510000053</v>
      </c>
      <c r="I38" s="9" t="s">
        <v>83</v>
      </c>
      <c r="J38" s="99" t="s">
        <v>41</v>
      </c>
      <c r="K38" s="95">
        <v>2</v>
      </c>
    </row>
    <row r="39" spans="1:11" x14ac:dyDescent="0.2">
      <c r="A39" s="94">
        <v>7</v>
      </c>
      <c r="B39" s="124">
        <v>1011510003084</v>
      </c>
      <c r="C39" s="9" t="s">
        <v>158</v>
      </c>
      <c r="D39" s="99" t="s">
        <v>42</v>
      </c>
      <c r="E39" s="95">
        <v>2</v>
      </c>
      <c r="G39" s="94">
        <v>9</v>
      </c>
      <c r="H39" s="124">
        <v>2041510002387</v>
      </c>
      <c r="I39" s="9" t="s">
        <v>79</v>
      </c>
      <c r="J39" s="99" t="s">
        <v>74</v>
      </c>
      <c r="K39" s="95">
        <v>4</v>
      </c>
    </row>
    <row r="40" spans="1:11" x14ac:dyDescent="0.2">
      <c r="A40" s="94">
        <v>12</v>
      </c>
      <c r="B40" s="124" t="s">
        <v>21</v>
      </c>
      <c r="C40" s="9" t="s">
        <v>21</v>
      </c>
      <c r="D40" s="99" t="s">
        <v>21</v>
      </c>
      <c r="E40" s="95"/>
      <c r="G40" s="94">
        <v>16</v>
      </c>
      <c r="H40" s="124">
        <v>2051510003422</v>
      </c>
      <c r="I40" s="9" t="s">
        <v>121</v>
      </c>
      <c r="J40" s="99" t="s">
        <v>41</v>
      </c>
      <c r="K40" s="95">
        <v>3</v>
      </c>
    </row>
    <row r="41" spans="1:11" x14ac:dyDescent="0.2">
      <c r="A41" s="603">
        <v>3</v>
      </c>
      <c r="B41" s="604">
        <v>1041510003400</v>
      </c>
      <c r="C41" s="605" t="s">
        <v>65</v>
      </c>
      <c r="D41" s="606" t="s">
        <v>42</v>
      </c>
      <c r="E41" s="607">
        <v>1</v>
      </c>
      <c r="G41" s="145">
        <v>4</v>
      </c>
      <c r="H41" s="146">
        <v>2021510000049</v>
      </c>
      <c r="I41" s="48" t="s">
        <v>68</v>
      </c>
      <c r="J41" s="147" t="s">
        <v>41</v>
      </c>
      <c r="K41" s="148">
        <v>1</v>
      </c>
    </row>
    <row r="42" spans="1:11" x14ac:dyDescent="0.2">
      <c r="A42" s="94">
        <v>4</v>
      </c>
      <c r="B42" s="124">
        <v>1071510003303</v>
      </c>
      <c r="C42" s="9" t="s">
        <v>88</v>
      </c>
      <c r="D42" s="99" t="s">
        <v>74</v>
      </c>
      <c r="E42" s="95">
        <v>2</v>
      </c>
      <c r="G42" s="94">
        <v>5</v>
      </c>
      <c r="H42" s="124">
        <v>2051510000297</v>
      </c>
      <c r="I42" s="9" t="s">
        <v>114</v>
      </c>
      <c r="J42" s="99" t="s">
        <v>41</v>
      </c>
      <c r="K42" s="95">
        <v>2</v>
      </c>
    </row>
    <row r="43" spans="1:11" x14ac:dyDescent="0.2">
      <c r="A43" s="94">
        <v>9</v>
      </c>
      <c r="B43" s="124">
        <v>1061510003690</v>
      </c>
      <c r="C43" s="9" t="s">
        <v>232</v>
      </c>
      <c r="D43" s="99" t="s">
        <v>63</v>
      </c>
      <c r="E43" s="95">
        <v>3</v>
      </c>
      <c r="G43" s="94">
        <v>12</v>
      </c>
      <c r="H43" s="124">
        <v>2051510003076</v>
      </c>
      <c r="I43" s="9" t="s">
        <v>43</v>
      </c>
      <c r="J43" s="99" t="s">
        <v>44</v>
      </c>
      <c r="K43" s="95">
        <v>4</v>
      </c>
    </row>
    <row r="44" spans="1:11" x14ac:dyDescent="0.2">
      <c r="A44" s="369">
        <v>10</v>
      </c>
      <c r="B44" s="370" t="s">
        <v>21</v>
      </c>
      <c r="C44" s="371" t="s">
        <v>21</v>
      </c>
      <c r="D44" s="372" t="s">
        <v>21</v>
      </c>
      <c r="E44" s="373"/>
      <c r="G44" s="149">
        <v>13</v>
      </c>
      <c r="H44" s="125">
        <v>2901510001970</v>
      </c>
      <c r="I44" s="49" t="s">
        <v>276</v>
      </c>
      <c r="J44" s="100" t="s">
        <v>41</v>
      </c>
      <c r="K44" s="101">
        <v>3</v>
      </c>
    </row>
    <row r="45" spans="1:11" x14ac:dyDescent="0.2">
      <c r="A45" s="603">
        <v>2</v>
      </c>
      <c r="B45" s="604">
        <v>1011510000290</v>
      </c>
      <c r="C45" s="605" t="s">
        <v>131</v>
      </c>
      <c r="D45" s="606" t="s">
        <v>44</v>
      </c>
      <c r="E45" s="607">
        <v>2</v>
      </c>
      <c r="G45" s="145">
        <v>3</v>
      </c>
      <c r="H45" s="146">
        <v>2051510000300</v>
      </c>
      <c r="I45" s="48" t="s">
        <v>115</v>
      </c>
      <c r="J45" s="147" t="s">
        <v>63</v>
      </c>
      <c r="K45" s="148">
        <v>1</v>
      </c>
    </row>
    <row r="46" spans="1:11" x14ac:dyDescent="0.2">
      <c r="A46" s="94">
        <v>5</v>
      </c>
      <c r="B46" s="124">
        <v>1031510001969</v>
      </c>
      <c r="C46" s="9" t="s">
        <v>230</v>
      </c>
      <c r="D46" s="99" t="s">
        <v>231</v>
      </c>
      <c r="E46" s="95">
        <v>1</v>
      </c>
      <c r="G46" s="94">
        <v>6</v>
      </c>
      <c r="H46" s="124">
        <v>2061510000050</v>
      </c>
      <c r="I46" s="9" t="s">
        <v>78</v>
      </c>
      <c r="J46" s="99" t="s">
        <v>41</v>
      </c>
      <c r="K46" s="95">
        <v>2</v>
      </c>
    </row>
    <row r="47" spans="1:11" x14ac:dyDescent="0.2">
      <c r="A47" s="94">
        <v>8</v>
      </c>
      <c r="B47" s="124">
        <v>1031510002280</v>
      </c>
      <c r="C47" s="9" t="s">
        <v>66</v>
      </c>
      <c r="D47" s="99" t="s">
        <v>42</v>
      </c>
      <c r="E47" s="95">
        <v>3</v>
      </c>
      <c r="G47" s="94">
        <v>11</v>
      </c>
      <c r="H47" s="124">
        <v>2041510003304</v>
      </c>
      <c r="I47" s="9" t="s">
        <v>118</v>
      </c>
      <c r="J47" s="99" t="s">
        <v>63</v>
      </c>
      <c r="K47" s="95">
        <v>4</v>
      </c>
    </row>
    <row r="48" spans="1:11" ht="13.5" thickBot="1" x14ac:dyDescent="0.25">
      <c r="A48" s="608">
        <v>11</v>
      </c>
      <c r="B48" s="609" t="s">
        <v>21</v>
      </c>
      <c r="C48" s="610" t="s">
        <v>21</v>
      </c>
      <c r="D48" s="611" t="s">
        <v>21</v>
      </c>
      <c r="E48" s="612"/>
      <c r="G48" s="149">
        <v>14</v>
      </c>
      <c r="H48" s="125">
        <v>2071510000055</v>
      </c>
      <c r="I48" s="49" t="s">
        <v>93</v>
      </c>
      <c r="J48" s="100" t="s">
        <v>44</v>
      </c>
      <c r="K48" s="101">
        <v>3</v>
      </c>
    </row>
    <row r="49" spans="1:11" ht="13.5" thickBot="1" x14ac:dyDescent="0.25">
      <c r="B49" s="114" t="s">
        <v>167</v>
      </c>
      <c r="E49" s="1"/>
      <c r="G49" s="94">
        <v>2</v>
      </c>
      <c r="H49" s="146">
        <v>2031510000046</v>
      </c>
      <c r="I49" s="48" t="s">
        <v>77</v>
      </c>
      <c r="J49" s="147" t="s">
        <v>41</v>
      </c>
      <c r="K49" s="95">
        <v>1</v>
      </c>
    </row>
    <row r="50" spans="1:11" x14ac:dyDescent="0.2">
      <c r="A50" s="613" t="s">
        <v>168</v>
      </c>
      <c r="B50" s="600">
        <v>1071510000289</v>
      </c>
      <c r="C50" s="601" t="s">
        <v>87</v>
      </c>
      <c r="D50" s="602" t="s">
        <v>41</v>
      </c>
      <c r="E50" s="614">
        <v>1</v>
      </c>
      <c r="G50" s="94">
        <v>7</v>
      </c>
      <c r="H50" s="124">
        <v>2031510002378</v>
      </c>
      <c r="I50" s="9" t="s">
        <v>160</v>
      </c>
      <c r="J50" s="99" t="s">
        <v>74</v>
      </c>
      <c r="K50" s="95">
        <v>3</v>
      </c>
    </row>
    <row r="51" spans="1:11" x14ac:dyDescent="0.2">
      <c r="A51" s="94" t="s">
        <v>169</v>
      </c>
      <c r="B51" s="124">
        <v>1071510003303</v>
      </c>
      <c r="C51" s="9" t="s">
        <v>88</v>
      </c>
      <c r="D51" s="99" t="s">
        <v>74</v>
      </c>
      <c r="E51" s="95">
        <v>3</v>
      </c>
      <c r="G51" s="46">
        <v>10</v>
      </c>
      <c r="H51" s="124">
        <v>2071510000095</v>
      </c>
      <c r="I51" s="9" t="s">
        <v>119</v>
      </c>
      <c r="J51" s="99" t="s">
        <v>63</v>
      </c>
      <c r="K51" s="95">
        <v>4</v>
      </c>
    </row>
    <row r="52" spans="1:11" x14ac:dyDescent="0.2">
      <c r="A52" s="369" t="s">
        <v>170</v>
      </c>
      <c r="B52" s="370">
        <v>1011510000290</v>
      </c>
      <c r="C52" s="371" t="s">
        <v>131</v>
      </c>
      <c r="D52" s="372" t="s">
        <v>44</v>
      </c>
      <c r="E52" s="373">
        <v>2</v>
      </c>
      <c r="G52" s="46">
        <v>15</v>
      </c>
      <c r="H52" s="124">
        <v>2041510002379</v>
      </c>
      <c r="I52" s="9" t="s">
        <v>191</v>
      </c>
      <c r="J52" s="99" t="s">
        <v>74</v>
      </c>
      <c r="K52" s="95">
        <v>2</v>
      </c>
    </row>
    <row r="53" spans="1:11" ht="13.5" thickBot="1" x14ac:dyDescent="0.25">
      <c r="A53" s="94" t="s">
        <v>171</v>
      </c>
      <c r="B53" s="124">
        <v>1011510003084</v>
      </c>
      <c r="C53" s="9" t="s">
        <v>158</v>
      </c>
      <c r="D53" s="99" t="s">
        <v>42</v>
      </c>
      <c r="E53" s="95">
        <v>3</v>
      </c>
      <c r="G53" s="96">
        <v>17</v>
      </c>
      <c r="H53" s="126" t="s">
        <v>21</v>
      </c>
      <c r="I53" s="12" t="s">
        <v>21</v>
      </c>
      <c r="J53" s="102" t="s">
        <v>21</v>
      </c>
      <c r="K53" s="97"/>
    </row>
    <row r="54" spans="1:11" ht="13.5" thickBot="1" x14ac:dyDescent="0.25">
      <c r="A54" s="94" t="s">
        <v>172</v>
      </c>
      <c r="B54" s="124">
        <v>1041510003400</v>
      </c>
      <c r="C54" s="9" t="s">
        <v>65</v>
      </c>
      <c r="D54" s="99" t="s">
        <v>42</v>
      </c>
      <c r="E54" s="95">
        <v>2</v>
      </c>
      <c r="H54" s="114" t="s">
        <v>97</v>
      </c>
      <c r="K54" s="1"/>
    </row>
    <row r="55" spans="1:11" ht="13.5" thickBot="1" x14ac:dyDescent="0.25">
      <c r="A55" s="608" t="s">
        <v>173</v>
      </c>
      <c r="B55" s="609">
        <v>1031510001969</v>
      </c>
      <c r="C55" s="610" t="s">
        <v>230</v>
      </c>
      <c r="D55" s="611" t="s">
        <v>231</v>
      </c>
      <c r="E55" s="612">
        <v>1</v>
      </c>
      <c r="G55" s="92" t="s">
        <v>98</v>
      </c>
      <c r="H55" s="123">
        <v>2051510000045</v>
      </c>
      <c r="I55" s="15" t="s">
        <v>159</v>
      </c>
      <c r="J55" s="98" t="s">
        <v>41</v>
      </c>
      <c r="K55" s="93">
        <v>1</v>
      </c>
    </row>
    <row r="56" spans="1:11" ht="13.5" thickBot="1" x14ac:dyDescent="0.25">
      <c r="B56" s="114" t="s">
        <v>174</v>
      </c>
      <c r="E56" s="1"/>
      <c r="G56" s="94" t="s">
        <v>99</v>
      </c>
      <c r="H56" s="124">
        <v>2021510000049</v>
      </c>
      <c r="I56" s="9" t="s">
        <v>68</v>
      </c>
      <c r="J56" s="99" t="s">
        <v>41</v>
      </c>
      <c r="K56" s="95">
        <v>4</v>
      </c>
    </row>
    <row r="57" spans="1:11" x14ac:dyDescent="0.2">
      <c r="A57" s="613" t="s">
        <v>56</v>
      </c>
      <c r="B57" s="600">
        <v>1071510003303</v>
      </c>
      <c r="C57" s="601" t="s">
        <v>88</v>
      </c>
      <c r="D57" s="602" t="s">
        <v>74</v>
      </c>
      <c r="E57" s="614">
        <v>2</v>
      </c>
      <c r="G57" s="94" t="s">
        <v>100</v>
      </c>
      <c r="H57" s="124">
        <v>2061510000050</v>
      </c>
      <c r="I57" s="9" t="s">
        <v>78</v>
      </c>
      <c r="J57" s="99" t="s">
        <v>41</v>
      </c>
      <c r="K57" s="95">
        <v>3</v>
      </c>
    </row>
    <row r="58" spans="1:11" ht="13.5" thickBot="1" x14ac:dyDescent="0.25">
      <c r="A58" s="608" t="s">
        <v>57</v>
      </c>
      <c r="B58" s="609">
        <v>1011510003084</v>
      </c>
      <c r="C58" s="610" t="s">
        <v>158</v>
      </c>
      <c r="D58" s="611" t="s">
        <v>42</v>
      </c>
      <c r="E58" s="612">
        <v>1</v>
      </c>
      <c r="G58" s="94" t="s">
        <v>101</v>
      </c>
      <c r="H58" s="124">
        <v>2041510002379</v>
      </c>
      <c r="I58" s="9" t="s">
        <v>191</v>
      </c>
      <c r="J58" s="99" t="s">
        <v>74</v>
      </c>
      <c r="K58" s="95">
        <v>2</v>
      </c>
    </row>
    <row r="59" spans="1:11" ht="13.5" thickBot="1" x14ac:dyDescent="0.25">
      <c r="B59" s="114" t="s">
        <v>175</v>
      </c>
      <c r="E59" s="1"/>
      <c r="G59" s="16" t="s">
        <v>102</v>
      </c>
      <c r="H59" s="125" t="s">
        <v>102</v>
      </c>
      <c r="I59" s="49" t="s">
        <v>102</v>
      </c>
      <c r="J59" s="100" t="s">
        <v>102</v>
      </c>
      <c r="K59" s="101">
        <v>0</v>
      </c>
    </row>
    <row r="60" spans="1:11" x14ac:dyDescent="0.2">
      <c r="A60" s="613" t="s">
        <v>48</v>
      </c>
      <c r="B60" s="600">
        <v>1071510000289</v>
      </c>
      <c r="C60" s="601" t="s">
        <v>87</v>
      </c>
      <c r="D60" s="602" t="s">
        <v>41</v>
      </c>
      <c r="E60" s="614">
        <v>1</v>
      </c>
      <c r="G60" s="94" t="s">
        <v>103</v>
      </c>
      <c r="H60" s="124">
        <v>2011510000053</v>
      </c>
      <c r="I60" s="9" t="s">
        <v>83</v>
      </c>
      <c r="J60" s="99" t="s">
        <v>41</v>
      </c>
      <c r="K60" s="95">
        <v>3</v>
      </c>
    </row>
    <row r="61" spans="1:11" x14ac:dyDescent="0.2">
      <c r="A61" s="94" t="s">
        <v>49</v>
      </c>
      <c r="B61" s="124">
        <v>1031510001969</v>
      </c>
      <c r="C61" s="9" t="s">
        <v>230</v>
      </c>
      <c r="D61" s="99" t="s">
        <v>231</v>
      </c>
      <c r="E61" s="95">
        <v>2</v>
      </c>
      <c r="G61" s="94" t="s">
        <v>104</v>
      </c>
      <c r="H61" s="124">
        <v>2051510000297</v>
      </c>
      <c r="I61" s="9" t="s">
        <v>114</v>
      </c>
      <c r="J61" s="99" t="s">
        <v>41</v>
      </c>
      <c r="K61" s="95">
        <v>4</v>
      </c>
    </row>
    <row r="62" spans="1:11" x14ac:dyDescent="0.2">
      <c r="A62" s="94" t="s">
        <v>46</v>
      </c>
      <c r="B62" s="124">
        <v>1011510000290</v>
      </c>
      <c r="C62" s="9" t="s">
        <v>131</v>
      </c>
      <c r="D62" s="99" t="s">
        <v>44</v>
      </c>
      <c r="E62" s="95">
        <v>4</v>
      </c>
      <c r="G62" s="94" t="s">
        <v>105</v>
      </c>
      <c r="H62" s="124">
        <v>2051510000300</v>
      </c>
      <c r="I62" s="9" t="s">
        <v>115</v>
      </c>
      <c r="J62" s="99" t="s">
        <v>63</v>
      </c>
      <c r="K62" s="95">
        <v>2</v>
      </c>
    </row>
    <row r="63" spans="1:11" ht="13.5" thickBot="1" x14ac:dyDescent="0.25">
      <c r="A63" s="608" t="s">
        <v>47</v>
      </c>
      <c r="B63" s="609">
        <v>1041510003400</v>
      </c>
      <c r="C63" s="610" t="s">
        <v>65</v>
      </c>
      <c r="D63" s="611" t="s">
        <v>42</v>
      </c>
      <c r="E63" s="612">
        <v>3</v>
      </c>
      <c r="G63" s="94" t="s">
        <v>106</v>
      </c>
      <c r="H63" s="124">
        <v>2031510000046</v>
      </c>
      <c r="I63" s="9" t="s">
        <v>77</v>
      </c>
      <c r="J63" s="99" t="s">
        <v>41</v>
      </c>
      <c r="K63" s="95">
        <v>1</v>
      </c>
    </row>
    <row r="64" spans="1:11" ht="13.5" thickBot="1" x14ac:dyDescent="0.25">
      <c r="G64" s="96" t="s">
        <v>102</v>
      </c>
      <c r="H64" s="126" t="s">
        <v>102</v>
      </c>
      <c r="I64" s="12" t="s">
        <v>102</v>
      </c>
      <c r="J64" s="102" t="s">
        <v>102</v>
      </c>
      <c r="K64" s="97" t="s">
        <v>102</v>
      </c>
    </row>
    <row r="65" spans="7:11" ht="13.5" thickBot="1" x14ac:dyDescent="0.25">
      <c r="H65" s="114" t="s">
        <v>107</v>
      </c>
      <c r="K65" s="1"/>
    </row>
    <row r="66" spans="7:11" x14ac:dyDescent="0.2">
      <c r="G66" s="53" t="s">
        <v>56</v>
      </c>
      <c r="H66" s="123">
        <v>2061510000050</v>
      </c>
      <c r="I66" s="15" t="s">
        <v>78</v>
      </c>
      <c r="J66" s="98" t="s">
        <v>41</v>
      </c>
      <c r="K66" s="93">
        <v>4</v>
      </c>
    </row>
    <row r="67" spans="7:11" x14ac:dyDescent="0.2">
      <c r="G67" s="94" t="s">
        <v>57</v>
      </c>
      <c r="H67" s="124">
        <v>2011510000053</v>
      </c>
      <c r="I67" s="9" t="s">
        <v>83</v>
      </c>
      <c r="J67" s="99" t="s">
        <v>41</v>
      </c>
      <c r="K67" s="95">
        <v>3</v>
      </c>
    </row>
    <row r="68" spans="7:11" x14ac:dyDescent="0.2">
      <c r="G68" s="94" t="s">
        <v>58</v>
      </c>
      <c r="H68" s="124">
        <v>2021510000049</v>
      </c>
      <c r="I68" s="9" t="s">
        <v>68</v>
      </c>
      <c r="J68" s="99" t="s">
        <v>41</v>
      </c>
      <c r="K68" s="95">
        <v>1</v>
      </c>
    </row>
    <row r="69" spans="7:11" ht="13.5" thickBot="1" x14ac:dyDescent="0.25">
      <c r="G69" s="96" t="s">
        <v>59</v>
      </c>
      <c r="H69" s="126">
        <v>2051510000297</v>
      </c>
      <c r="I69" s="12" t="s">
        <v>114</v>
      </c>
      <c r="J69" s="102" t="s">
        <v>41</v>
      </c>
      <c r="K69" s="97">
        <v>2</v>
      </c>
    </row>
    <row r="70" spans="7:11" ht="13.5" thickBot="1" x14ac:dyDescent="0.25">
      <c r="H70" s="114" t="s">
        <v>108</v>
      </c>
      <c r="K70" s="1"/>
    </row>
    <row r="71" spans="7:11" x14ac:dyDescent="0.2">
      <c r="G71" s="92" t="s">
        <v>48</v>
      </c>
      <c r="H71" s="123">
        <v>2051510000045</v>
      </c>
      <c r="I71" s="15" t="s">
        <v>159</v>
      </c>
      <c r="J71" s="98" t="s">
        <v>41</v>
      </c>
      <c r="K71" s="93">
        <v>1</v>
      </c>
    </row>
    <row r="72" spans="7:11" x14ac:dyDescent="0.2">
      <c r="G72" s="94" t="s">
        <v>49</v>
      </c>
      <c r="H72" s="124">
        <v>2031510000046</v>
      </c>
      <c r="I72" s="9" t="s">
        <v>77</v>
      </c>
      <c r="J72" s="99" t="s">
        <v>41</v>
      </c>
      <c r="K72" s="95">
        <v>2</v>
      </c>
    </row>
    <row r="73" spans="7:11" x14ac:dyDescent="0.2">
      <c r="G73" s="94" t="s">
        <v>46</v>
      </c>
      <c r="H73" s="124">
        <v>2041510002379</v>
      </c>
      <c r="I73" s="9" t="s">
        <v>191</v>
      </c>
      <c r="J73" s="99" t="s">
        <v>74</v>
      </c>
      <c r="K73" s="95">
        <v>3</v>
      </c>
    </row>
    <row r="74" spans="7:11" ht="13.5" thickBot="1" x14ac:dyDescent="0.25">
      <c r="G74" s="96" t="s">
        <v>47</v>
      </c>
      <c r="H74" s="126">
        <v>2051510000300</v>
      </c>
      <c r="I74" s="12" t="s">
        <v>115</v>
      </c>
      <c r="J74" s="102" t="s">
        <v>63</v>
      </c>
      <c r="K74" s="97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workbookViewId="0">
      <selection activeCell="J18" sqref="J18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customWidth="1"/>
    <col min="9" max="9" width="30.28515625" customWidth="1"/>
    <col min="10" max="10" width="15.42578125" customWidth="1"/>
    <col min="11" max="11" width="7.28515625" customWidth="1"/>
  </cols>
  <sheetData>
    <row r="1" spans="1:10" ht="15" customHeight="1" x14ac:dyDescent="0.2">
      <c r="A1" s="573">
        <v>43044</v>
      </c>
      <c r="B1" s="475"/>
      <c r="C1" s="476" t="s">
        <v>176</v>
      </c>
      <c r="D1" s="476"/>
      <c r="E1" s="522"/>
      <c r="F1" s="1"/>
      <c r="I1" s="107" t="s">
        <v>0</v>
      </c>
      <c r="J1" s="82"/>
    </row>
    <row r="2" spans="1:10" ht="15.75" customHeight="1" x14ac:dyDescent="0.2">
      <c r="A2" s="480" t="s">
        <v>44</v>
      </c>
      <c r="B2" s="481"/>
      <c r="C2" s="478"/>
      <c r="D2" s="478"/>
      <c r="E2" s="479"/>
      <c r="F2" s="2"/>
      <c r="I2" s="108" t="s">
        <v>86</v>
      </c>
      <c r="J2" s="82"/>
    </row>
    <row r="3" spans="1:10" ht="13.5" thickBot="1" x14ac:dyDescent="0.25">
      <c r="A3" s="556" t="s">
        <v>36</v>
      </c>
      <c r="B3" s="574"/>
      <c r="C3" s="575"/>
      <c r="D3" s="423" t="s">
        <v>1</v>
      </c>
      <c r="E3" s="424" t="s">
        <v>37</v>
      </c>
      <c r="I3" s="108" t="s">
        <v>179</v>
      </c>
      <c r="J3" s="82"/>
    </row>
    <row r="4" spans="1:10" ht="13.5" thickBot="1" x14ac:dyDescent="0.25">
      <c r="A4" s="524" t="s">
        <v>3</v>
      </c>
      <c r="B4" s="525"/>
      <c r="C4" s="525"/>
      <c r="D4" s="150" t="s">
        <v>178</v>
      </c>
      <c r="E4" s="5">
        <v>125</v>
      </c>
      <c r="I4" s="454" t="s">
        <v>85</v>
      </c>
      <c r="J4" s="82"/>
    </row>
    <row r="5" spans="1:10" ht="19.5" customHeight="1" thickBot="1" x14ac:dyDescent="0.25">
      <c r="B5" s="83"/>
      <c r="C5" s="84" t="s">
        <v>38</v>
      </c>
      <c r="D5" s="1"/>
      <c r="I5" s="13" t="s">
        <v>39</v>
      </c>
    </row>
    <row r="6" spans="1:10" ht="13.5" thickBot="1" x14ac:dyDescent="0.25">
      <c r="A6" s="85" t="s">
        <v>4</v>
      </c>
      <c r="B6" s="86" t="s">
        <v>5</v>
      </c>
      <c r="C6" s="87" t="s">
        <v>6</v>
      </c>
      <c r="D6" s="88" t="s">
        <v>7</v>
      </c>
      <c r="E6" s="89" t="s">
        <v>8</v>
      </c>
      <c r="G6" s="90" t="s">
        <v>9</v>
      </c>
      <c r="H6" s="86" t="s">
        <v>5</v>
      </c>
      <c r="I6" s="87" t="s">
        <v>6</v>
      </c>
      <c r="J6" s="91" t="s">
        <v>7</v>
      </c>
    </row>
    <row r="7" spans="1:10" x14ac:dyDescent="0.2">
      <c r="A7" s="104">
        <v>1</v>
      </c>
      <c r="B7" s="122">
        <v>2851510000097</v>
      </c>
      <c r="C7" s="105" t="s">
        <v>90</v>
      </c>
      <c r="D7" s="105" t="s">
        <v>74</v>
      </c>
      <c r="E7" s="106">
        <v>4</v>
      </c>
      <c r="G7" s="92">
        <v>1</v>
      </c>
      <c r="H7" s="117">
        <v>2851510000097</v>
      </c>
      <c r="I7" s="15" t="s">
        <v>90</v>
      </c>
      <c r="J7" s="93" t="s">
        <v>74</v>
      </c>
    </row>
    <row r="8" spans="1:10" x14ac:dyDescent="0.2">
      <c r="A8" s="104">
        <v>2</v>
      </c>
      <c r="B8" s="122">
        <v>2891510000072</v>
      </c>
      <c r="C8" s="105" t="s">
        <v>89</v>
      </c>
      <c r="D8" s="105" t="s">
        <v>74</v>
      </c>
      <c r="E8" s="106">
        <v>5</v>
      </c>
      <c r="G8" s="94">
        <v>2</v>
      </c>
      <c r="H8" s="115">
        <v>2991510000287</v>
      </c>
      <c r="I8" s="9" t="s">
        <v>234</v>
      </c>
      <c r="J8" s="95" t="s">
        <v>74</v>
      </c>
    </row>
    <row r="9" spans="1:10" x14ac:dyDescent="0.2">
      <c r="A9" s="104">
        <v>3</v>
      </c>
      <c r="B9" s="122">
        <v>2991510000287</v>
      </c>
      <c r="C9" s="105" t="s">
        <v>234</v>
      </c>
      <c r="D9" s="105" t="s">
        <v>74</v>
      </c>
      <c r="E9" s="106">
        <v>6</v>
      </c>
      <c r="G9" s="94">
        <v>3</v>
      </c>
      <c r="H9" s="115">
        <v>2891510000072</v>
      </c>
      <c r="I9" s="9" t="s">
        <v>89</v>
      </c>
      <c r="J9" s="95" t="s">
        <v>74</v>
      </c>
    </row>
    <row r="10" spans="1:10" x14ac:dyDescent="0.2">
      <c r="A10" s="104">
        <v>4</v>
      </c>
      <c r="B10" s="122">
        <v>2961510001967</v>
      </c>
      <c r="C10" s="105" t="s">
        <v>140</v>
      </c>
      <c r="D10" s="105" t="s">
        <v>41</v>
      </c>
      <c r="E10" s="106">
        <v>9</v>
      </c>
      <c r="G10" s="94">
        <v>4</v>
      </c>
      <c r="H10" s="115">
        <v>2961510001967</v>
      </c>
      <c r="I10" s="9" t="s">
        <v>140</v>
      </c>
      <c r="J10" s="95" t="s">
        <v>41</v>
      </c>
    </row>
    <row r="11" spans="1:10" x14ac:dyDescent="0.2">
      <c r="A11" s="104">
        <v>5</v>
      </c>
      <c r="B11" s="122">
        <v>2921510004642</v>
      </c>
      <c r="C11" s="105" t="s">
        <v>141</v>
      </c>
      <c r="D11" s="105" t="s">
        <v>42</v>
      </c>
      <c r="E11" s="106">
        <v>10</v>
      </c>
      <c r="G11" s="94">
        <v>5</v>
      </c>
      <c r="H11" s="115" t="s">
        <v>272</v>
      </c>
      <c r="I11" s="9" t="s">
        <v>273</v>
      </c>
      <c r="J11" s="95" t="s">
        <v>74</v>
      </c>
    </row>
    <row r="12" spans="1:10" x14ac:dyDescent="0.2">
      <c r="A12" s="104">
        <v>6</v>
      </c>
      <c r="B12" s="122">
        <v>2971510003528</v>
      </c>
      <c r="C12" s="105" t="s">
        <v>239</v>
      </c>
      <c r="D12" s="105" t="s">
        <v>231</v>
      </c>
      <c r="E12" s="106">
        <v>11</v>
      </c>
      <c r="G12" s="94">
        <v>6</v>
      </c>
      <c r="H12" s="115">
        <v>2921510004642</v>
      </c>
      <c r="I12" s="9" t="s">
        <v>141</v>
      </c>
      <c r="J12" s="95" t="s">
        <v>42</v>
      </c>
    </row>
    <row r="13" spans="1:10" ht="13.5" thickBot="1" x14ac:dyDescent="0.25">
      <c r="A13" s="127">
        <v>7</v>
      </c>
      <c r="B13" s="128" t="s">
        <v>272</v>
      </c>
      <c r="C13" s="129" t="s">
        <v>273</v>
      </c>
      <c r="D13" s="129" t="s">
        <v>74</v>
      </c>
      <c r="E13" s="130">
        <v>2000</v>
      </c>
      <c r="G13" s="96">
        <v>7</v>
      </c>
      <c r="H13" s="116">
        <v>2971510003528</v>
      </c>
      <c r="I13" s="12" t="s">
        <v>239</v>
      </c>
      <c r="J13" s="97" t="s">
        <v>231</v>
      </c>
    </row>
    <row r="14" spans="1:10" ht="13.5" thickBot="1" x14ac:dyDescent="0.25">
      <c r="B14" s="83"/>
      <c r="C14" s="84" t="s">
        <v>38</v>
      </c>
      <c r="D14" s="1"/>
      <c r="I14" s="13" t="s">
        <v>39</v>
      </c>
    </row>
    <row r="15" spans="1:10" ht="13.5" thickBot="1" x14ac:dyDescent="0.25">
      <c r="A15" s="85" t="s">
        <v>4</v>
      </c>
      <c r="B15" s="86" t="s">
        <v>5</v>
      </c>
      <c r="C15" s="87" t="s">
        <v>6</v>
      </c>
      <c r="D15" s="88" t="s">
        <v>7</v>
      </c>
      <c r="E15" s="89" t="s">
        <v>8</v>
      </c>
      <c r="G15" s="90" t="s">
        <v>9</v>
      </c>
      <c r="H15" s="86" t="s">
        <v>5</v>
      </c>
      <c r="I15" s="87" t="s">
        <v>6</v>
      </c>
      <c r="J15" s="91" t="s">
        <v>7</v>
      </c>
    </row>
    <row r="16" spans="1:10" x14ac:dyDescent="0.2">
      <c r="A16" s="104">
        <v>1</v>
      </c>
      <c r="B16" s="122">
        <v>1021510000281</v>
      </c>
      <c r="C16" s="105" t="s">
        <v>91</v>
      </c>
      <c r="D16" s="105" t="s">
        <v>41</v>
      </c>
      <c r="E16" s="106">
        <v>1</v>
      </c>
      <c r="G16" s="94">
        <v>1</v>
      </c>
      <c r="H16" s="115">
        <v>1021510000281</v>
      </c>
      <c r="I16" s="9" t="s">
        <v>91</v>
      </c>
      <c r="J16" s="95" t="s">
        <v>41</v>
      </c>
    </row>
    <row r="17" spans="1:11" x14ac:dyDescent="0.2">
      <c r="A17" s="104">
        <v>2</v>
      </c>
      <c r="B17" s="122">
        <v>1871510000060</v>
      </c>
      <c r="C17" s="105" t="s">
        <v>163</v>
      </c>
      <c r="D17" s="105" t="s">
        <v>41</v>
      </c>
      <c r="E17" s="106">
        <v>5</v>
      </c>
      <c r="G17" s="94">
        <v>2</v>
      </c>
      <c r="H17" s="115">
        <v>1871510000060</v>
      </c>
      <c r="I17" s="9" t="s">
        <v>163</v>
      </c>
      <c r="J17" s="95" t="s">
        <v>41</v>
      </c>
    </row>
    <row r="18" spans="1:11" x14ac:dyDescent="0.2">
      <c r="A18" s="104">
        <v>3</v>
      </c>
      <c r="B18" s="122">
        <v>1921510000031</v>
      </c>
      <c r="C18" s="105" t="s">
        <v>92</v>
      </c>
      <c r="D18" s="105" t="s">
        <v>74</v>
      </c>
      <c r="E18" s="106">
        <v>6</v>
      </c>
      <c r="G18" s="94">
        <v>3</v>
      </c>
      <c r="H18" s="115">
        <v>1921510000031</v>
      </c>
      <c r="I18" s="9" t="s">
        <v>92</v>
      </c>
      <c r="J18" s="95" t="s">
        <v>74</v>
      </c>
    </row>
    <row r="19" spans="1:11" x14ac:dyDescent="0.2">
      <c r="A19" s="104">
        <v>4</v>
      </c>
      <c r="B19" s="122">
        <v>1950180002231</v>
      </c>
      <c r="C19" s="105" t="s">
        <v>240</v>
      </c>
      <c r="D19" s="105" t="s">
        <v>241</v>
      </c>
      <c r="E19" s="106">
        <v>7</v>
      </c>
      <c r="G19" s="94">
        <v>4</v>
      </c>
      <c r="H19" s="115">
        <v>1901510001971</v>
      </c>
      <c r="I19" s="9" t="s">
        <v>242</v>
      </c>
      <c r="J19" s="95" t="s">
        <v>145</v>
      </c>
    </row>
    <row r="20" spans="1:11" x14ac:dyDescent="0.2">
      <c r="A20" s="104">
        <v>5</v>
      </c>
      <c r="B20" s="122">
        <v>1951510000030</v>
      </c>
      <c r="C20" s="105" t="s">
        <v>149</v>
      </c>
      <c r="D20" s="105" t="s">
        <v>41</v>
      </c>
      <c r="E20" s="106">
        <v>8</v>
      </c>
      <c r="G20" s="94">
        <v>5</v>
      </c>
      <c r="H20" s="115">
        <v>1941510000028</v>
      </c>
      <c r="I20" s="9" t="s">
        <v>146</v>
      </c>
      <c r="J20" s="95" t="s">
        <v>42</v>
      </c>
    </row>
    <row r="21" spans="1:11" x14ac:dyDescent="0.2">
      <c r="A21" s="104">
        <v>6</v>
      </c>
      <c r="B21" s="122">
        <v>1941510000028</v>
      </c>
      <c r="C21" s="105" t="s">
        <v>146</v>
      </c>
      <c r="D21" s="105" t="s">
        <v>42</v>
      </c>
      <c r="E21" s="106">
        <v>9</v>
      </c>
      <c r="G21" s="94">
        <v>6</v>
      </c>
      <c r="H21" s="115">
        <v>1950180002231</v>
      </c>
      <c r="I21" s="9" t="s">
        <v>240</v>
      </c>
      <c r="J21" s="95" t="s">
        <v>241</v>
      </c>
    </row>
    <row r="22" spans="1:11" x14ac:dyDescent="0.2">
      <c r="A22" s="104">
        <v>7</v>
      </c>
      <c r="B22" s="122">
        <v>1991510000032</v>
      </c>
      <c r="C22" s="105" t="s">
        <v>143</v>
      </c>
      <c r="D22" s="105" t="s">
        <v>42</v>
      </c>
      <c r="E22" s="106">
        <v>11</v>
      </c>
      <c r="G22" s="94">
        <v>7</v>
      </c>
      <c r="H22" s="115">
        <v>1951510000030</v>
      </c>
      <c r="I22" s="9" t="s">
        <v>149</v>
      </c>
      <c r="J22" s="95" t="s">
        <v>41</v>
      </c>
    </row>
    <row r="23" spans="1:11" ht="13.5" thickBot="1" x14ac:dyDescent="0.25">
      <c r="A23" s="127">
        <v>8</v>
      </c>
      <c r="B23" s="128">
        <v>1901510001971</v>
      </c>
      <c r="C23" s="129" t="s">
        <v>242</v>
      </c>
      <c r="D23" s="129" t="s">
        <v>145</v>
      </c>
      <c r="E23" s="130">
        <v>18</v>
      </c>
      <c r="F23" s="103"/>
      <c r="G23" s="96">
        <v>8</v>
      </c>
      <c r="H23" s="116">
        <v>1991510000032</v>
      </c>
      <c r="I23" s="12" t="s">
        <v>143</v>
      </c>
      <c r="J23" s="97" t="s">
        <v>42</v>
      </c>
    </row>
    <row r="24" spans="1:11" x14ac:dyDescent="0.2">
      <c r="A24" t="s">
        <v>21</v>
      </c>
      <c r="G24" t="s">
        <v>21</v>
      </c>
      <c r="H24" t="s">
        <v>21</v>
      </c>
      <c r="I24" t="s">
        <v>21</v>
      </c>
      <c r="J24" t="s">
        <v>21</v>
      </c>
    </row>
    <row r="25" spans="1:11" ht="27" customHeight="1" thickBot="1" x14ac:dyDescent="0.25">
      <c r="B25" s="114" t="s">
        <v>277</v>
      </c>
      <c r="E25" s="1"/>
      <c r="H25" s="114" t="s">
        <v>277</v>
      </c>
      <c r="K25" s="1"/>
    </row>
    <row r="26" spans="1:11" x14ac:dyDescent="0.2">
      <c r="A26" s="92">
        <v>1</v>
      </c>
      <c r="B26" s="123">
        <v>2851510000097</v>
      </c>
      <c r="C26" s="15" t="s">
        <v>90</v>
      </c>
      <c r="D26" s="98" t="s">
        <v>74</v>
      </c>
      <c r="E26" s="93">
        <v>1</v>
      </c>
      <c r="G26" s="92">
        <v>1</v>
      </c>
      <c r="H26" s="123">
        <v>1021510000281</v>
      </c>
      <c r="I26" s="15" t="s">
        <v>91</v>
      </c>
      <c r="J26" s="98" t="s">
        <v>41</v>
      </c>
      <c r="K26" s="93">
        <v>1</v>
      </c>
    </row>
    <row r="27" spans="1:11" x14ac:dyDescent="0.2">
      <c r="A27" s="94">
        <v>4</v>
      </c>
      <c r="B27" s="124">
        <v>2961510001967</v>
      </c>
      <c r="C27" s="9" t="s">
        <v>140</v>
      </c>
      <c r="D27" s="99" t="s">
        <v>41</v>
      </c>
      <c r="E27" s="95">
        <v>2</v>
      </c>
      <c r="G27" s="94">
        <v>4</v>
      </c>
      <c r="H27" s="124">
        <v>1950180002231</v>
      </c>
      <c r="I27" s="9" t="s">
        <v>240</v>
      </c>
      <c r="J27" s="99" t="s">
        <v>241</v>
      </c>
      <c r="K27" s="95">
        <v>3</v>
      </c>
    </row>
    <row r="28" spans="1:11" x14ac:dyDescent="0.2">
      <c r="A28" s="94">
        <v>5</v>
      </c>
      <c r="B28" s="124">
        <v>2921510004642</v>
      </c>
      <c r="C28" s="9" t="s">
        <v>141</v>
      </c>
      <c r="D28" s="99" t="s">
        <v>42</v>
      </c>
      <c r="E28" s="95">
        <v>3</v>
      </c>
      <c r="G28" s="94">
        <v>5</v>
      </c>
      <c r="H28" s="124">
        <v>1951510000030</v>
      </c>
      <c r="I28" s="9" t="s">
        <v>149</v>
      </c>
      <c r="J28" s="99" t="s">
        <v>41</v>
      </c>
      <c r="K28" s="95">
        <v>4</v>
      </c>
    </row>
    <row r="29" spans="1:11" x14ac:dyDescent="0.2">
      <c r="A29" s="94">
        <v>8</v>
      </c>
      <c r="B29" s="124" t="s">
        <v>21</v>
      </c>
      <c r="C29" s="9" t="s">
        <v>21</v>
      </c>
      <c r="D29" s="99" t="s">
        <v>21</v>
      </c>
      <c r="E29" s="95"/>
      <c r="G29" s="94">
        <v>8</v>
      </c>
      <c r="H29" s="124">
        <v>1901510001971</v>
      </c>
      <c r="I29" s="9" t="s">
        <v>242</v>
      </c>
      <c r="J29" s="99" t="s">
        <v>145</v>
      </c>
      <c r="K29" s="95">
        <v>2</v>
      </c>
    </row>
    <row r="30" spans="1:11" x14ac:dyDescent="0.2">
      <c r="A30" s="16">
        <v>9</v>
      </c>
      <c r="B30" s="125" t="s">
        <v>21</v>
      </c>
      <c r="C30" s="49" t="s">
        <v>21</v>
      </c>
      <c r="D30" s="100" t="s">
        <v>21</v>
      </c>
      <c r="E30" s="101"/>
      <c r="G30" s="16">
        <v>9</v>
      </c>
      <c r="H30" s="125" t="s">
        <v>21</v>
      </c>
      <c r="I30" s="49" t="s">
        <v>21</v>
      </c>
      <c r="J30" s="100" t="s">
        <v>21</v>
      </c>
      <c r="K30" s="101"/>
    </row>
    <row r="31" spans="1:11" x14ac:dyDescent="0.2">
      <c r="A31" s="94">
        <v>2</v>
      </c>
      <c r="B31" s="124">
        <v>2891510000072</v>
      </c>
      <c r="C31" s="9" t="s">
        <v>89</v>
      </c>
      <c r="D31" s="99" t="s">
        <v>74</v>
      </c>
      <c r="E31" s="95">
        <v>2</v>
      </c>
      <c r="G31" s="94">
        <v>2</v>
      </c>
      <c r="H31" s="124">
        <v>1871510000060</v>
      </c>
      <c r="I31" s="9" t="s">
        <v>163</v>
      </c>
      <c r="J31" s="99" t="s">
        <v>41</v>
      </c>
      <c r="K31" s="95">
        <v>1</v>
      </c>
    </row>
    <row r="32" spans="1:11" x14ac:dyDescent="0.2">
      <c r="A32" s="94">
        <v>3</v>
      </c>
      <c r="B32" s="124">
        <v>2991510000287</v>
      </c>
      <c r="C32" s="9" t="s">
        <v>234</v>
      </c>
      <c r="D32" s="99" t="s">
        <v>74</v>
      </c>
      <c r="E32" s="95">
        <v>1</v>
      </c>
      <c r="G32" s="94">
        <v>3</v>
      </c>
      <c r="H32" s="124">
        <v>1921510000031</v>
      </c>
      <c r="I32" s="9" t="s">
        <v>92</v>
      </c>
      <c r="J32" s="99" t="s">
        <v>74</v>
      </c>
      <c r="K32" s="95">
        <v>2</v>
      </c>
    </row>
    <row r="33" spans="1:11" x14ac:dyDescent="0.2">
      <c r="A33" s="94">
        <v>6</v>
      </c>
      <c r="B33" s="124">
        <v>2971510003528</v>
      </c>
      <c r="C33" s="9" t="s">
        <v>239</v>
      </c>
      <c r="D33" s="99" t="s">
        <v>231</v>
      </c>
      <c r="E33" s="95">
        <v>4</v>
      </c>
      <c r="G33" s="94">
        <v>6</v>
      </c>
      <c r="H33" s="124">
        <v>1941510000028</v>
      </c>
      <c r="I33" s="9" t="s">
        <v>146</v>
      </c>
      <c r="J33" s="99" t="s">
        <v>42</v>
      </c>
      <c r="K33" s="95">
        <v>3</v>
      </c>
    </row>
    <row r="34" spans="1:11" x14ac:dyDescent="0.2">
      <c r="A34" s="94">
        <v>7</v>
      </c>
      <c r="B34" s="124" t="s">
        <v>272</v>
      </c>
      <c r="C34" s="9" t="s">
        <v>273</v>
      </c>
      <c r="D34" s="99" t="s">
        <v>74</v>
      </c>
      <c r="E34" s="95">
        <v>3</v>
      </c>
      <c r="G34" s="94">
        <v>7</v>
      </c>
      <c r="H34" s="124">
        <v>1991510000032</v>
      </c>
      <c r="I34" s="9" t="s">
        <v>143</v>
      </c>
      <c r="J34" s="99" t="s">
        <v>42</v>
      </c>
      <c r="K34" s="95">
        <v>4</v>
      </c>
    </row>
    <row r="35" spans="1:11" ht="13.5" thickBot="1" x14ac:dyDescent="0.25">
      <c r="A35" s="455">
        <v>10</v>
      </c>
      <c r="B35" s="456" t="s">
        <v>21</v>
      </c>
      <c r="C35" s="457" t="s">
        <v>21</v>
      </c>
      <c r="D35" s="458" t="s">
        <v>21</v>
      </c>
      <c r="E35" s="459"/>
      <c r="G35" s="455">
        <v>10</v>
      </c>
      <c r="H35" s="456" t="s">
        <v>21</v>
      </c>
      <c r="I35" s="457" t="s">
        <v>21</v>
      </c>
      <c r="J35" s="458" t="s">
        <v>21</v>
      </c>
      <c r="K35" s="459"/>
    </row>
    <row r="36" spans="1:11" ht="13.5" thickBot="1" x14ac:dyDescent="0.25">
      <c r="B36" s="114" t="s">
        <v>278</v>
      </c>
      <c r="E36" s="1"/>
      <c r="H36" s="114" t="s">
        <v>278</v>
      </c>
      <c r="K36" s="1"/>
    </row>
    <row r="37" spans="1:11" x14ac:dyDescent="0.2">
      <c r="A37" s="374" t="s">
        <v>56</v>
      </c>
      <c r="B37" s="123">
        <v>2921510004642</v>
      </c>
      <c r="C37" s="15" t="s">
        <v>141</v>
      </c>
      <c r="D37" s="98" t="s">
        <v>42</v>
      </c>
      <c r="E37" s="93">
        <v>2</v>
      </c>
      <c r="G37" s="374" t="s">
        <v>56</v>
      </c>
      <c r="H37" s="123">
        <v>1950180002231</v>
      </c>
      <c r="I37" s="15" t="s">
        <v>240</v>
      </c>
      <c r="J37" s="98" t="s">
        <v>241</v>
      </c>
      <c r="K37" s="93">
        <v>2</v>
      </c>
    </row>
    <row r="38" spans="1:11" x14ac:dyDescent="0.2">
      <c r="A38" s="94" t="s">
        <v>57</v>
      </c>
      <c r="B38" s="124" t="s">
        <v>272</v>
      </c>
      <c r="C38" s="9" t="s">
        <v>273</v>
      </c>
      <c r="D38" s="99" t="s">
        <v>74</v>
      </c>
      <c r="E38" s="95">
        <v>1</v>
      </c>
      <c r="G38" s="94" t="s">
        <v>57</v>
      </c>
      <c r="H38" s="124">
        <v>1941510000028</v>
      </c>
      <c r="I38" s="9" t="s">
        <v>146</v>
      </c>
      <c r="J38" s="99" t="s">
        <v>42</v>
      </c>
      <c r="K38" s="95">
        <v>1</v>
      </c>
    </row>
    <row r="39" spans="1:11" x14ac:dyDescent="0.2">
      <c r="A39" s="94" t="s">
        <v>58</v>
      </c>
      <c r="B39" s="124" t="s">
        <v>21</v>
      </c>
      <c r="C39" s="9" t="s">
        <v>21</v>
      </c>
      <c r="D39" s="99" t="s">
        <v>21</v>
      </c>
      <c r="E39" s="95"/>
      <c r="G39" s="94" t="s">
        <v>58</v>
      </c>
      <c r="H39" s="124">
        <v>1951510000030</v>
      </c>
      <c r="I39" s="9" t="s">
        <v>149</v>
      </c>
      <c r="J39" s="99" t="s">
        <v>41</v>
      </c>
      <c r="K39" s="95">
        <v>3</v>
      </c>
    </row>
    <row r="40" spans="1:11" ht="13.5" thickBot="1" x14ac:dyDescent="0.25">
      <c r="A40" s="455" t="s">
        <v>59</v>
      </c>
      <c r="B40" s="456">
        <v>2971510003528</v>
      </c>
      <c r="C40" s="457" t="s">
        <v>239</v>
      </c>
      <c r="D40" s="458" t="s">
        <v>231</v>
      </c>
      <c r="E40" s="459">
        <v>3</v>
      </c>
      <c r="G40" s="455" t="s">
        <v>59</v>
      </c>
      <c r="H40" s="456">
        <v>1991510000032</v>
      </c>
      <c r="I40" s="457" t="s">
        <v>143</v>
      </c>
      <c r="J40" s="458" t="s">
        <v>42</v>
      </c>
      <c r="K40" s="459">
        <v>4</v>
      </c>
    </row>
    <row r="41" spans="1:11" ht="13.5" thickBot="1" x14ac:dyDescent="0.25">
      <c r="B41" s="114" t="s">
        <v>279</v>
      </c>
      <c r="E41" s="1"/>
      <c r="H41" s="114" t="s">
        <v>279</v>
      </c>
      <c r="K41" s="1"/>
    </row>
    <row r="42" spans="1:11" x14ac:dyDescent="0.2">
      <c r="A42" s="92" t="s">
        <v>48</v>
      </c>
      <c r="B42" s="123">
        <v>2851510000097</v>
      </c>
      <c r="C42" s="15" t="s">
        <v>90</v>
      </c>
      <c r="D42" s="98" t="s">
        <v>74</v>
      </c>
      <c r="E42" s="93">
        <v>1</v>
      </c>
      <c r="G42" s="92" t="s">
        <v>48</v>
      </c>
      <c r="H42" s="123">
        <v>1021510000281</v>
      </c>
      <c r="I42" s="15" t="s">
        <v>91</v>
      </c>
      <c r="J42" s="98" t="s">
        <v>41</v>
      </c>
      <c r="K42" s="93">
        <v>1</v>
      </c>
    </row>
    <row r="43" spans="1:11" x14ac:dyDescent="0.2">
      <c r="A43" s="94" t="s">
        <v>49</v>
      </c>
      <c r="B43" s="124">
        <v>2991510000287</v>
      </c>
      <c r="C43" s="9" t="s">
        <v>234</v>
      </c>
      <c r="D43" s="99" t="s">
        <v>74</v>
      </c>
      <c r="E43" s="95">
        <v>2</v>
      </c>
      <c r="G43" s="94" t="s">
        <v>49</v>
      </c>
      <c r="H43" s="124">
        <v>1871510000060</v>
      </c>
      <c r="I43" s="9" t="s">
        <v>163</v>
      </c>
      <c r="J43" s="99" t="s">
        <v>41</v>
      </c>
      <c r="K43" s="95">
        <v>2</v>
      </c>
    </row>
    <row r="44" spans="1:11" x14ac:dyDescent="0.2">
      <c r="A44" s="94" t="s">
        <v>46</v>
      </c>
      <c r="B44" s="124">
        <v>2961510001967</v>
      </c>
      <c r="C44" s="9" t="s">
        <v>140</v>
      </c>
      <c r="D44" s="99" t="s">
        <v>41</v>
      </c>
      <c r="E44" s="95">
        <v>4</v>
      </c>
      <c r="G44" s="94" t="s">
        <v>46</v>
      </c>
      <c r="H44" s="124">
        <v>1901510001971</v>
      </c>
      <c r="I44" s="9" t="s">
        <v>242</v>
      </c>
      <c r="J44" s="99" t="s">
        <v>145</v>
      </c>
      <c r="K44" s="95">
        <v>4</v>
      </c>
    </row>
    <row r="45" spans="1:11" ht="13.5" thickBot="1" x14ac:dyDescent="0.25">
      <c r="A45" s="455" t="s">
        <v>47</v>
      </c>
      <c r="B45" s="456">
        <v>2891510000072</v>
      </c>
      <c r="C45" s="457" t="s">
        <v>89</v>
      </c>
      <c r="D45" s="458" t="s">
        <v>74</v>
      </c>
      <c r="E45" s="459">
        <v>3</v>
      </c>
      <c r="G45" s="455" t="s">
        <v>47</v>
      </c>
      <c r="H45" s="456">
        <v>1921510000031</v>
      </c>
      <c r="I45" s="457" t="s">
        <v>92</v>
      </c>
      <c r="J45" s="458" t="s">
        <v>74</v>
      </c>
      <c r="K45" s="459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2A311-D79B-442E-BE49-396B9C8F6B2F}">
  <dimension ref="A1:DX132"/>
  <sheetViews>
    <sheetView zoomScale="80" zoomScaleNormal="80" workbookViewId="0">
      <pane xSplit="1" topLeftCell="B1" activePane="topRight" state="frozen"/>
      <selection pane="topRight" activeCell="D35" sqref="D35"/>
    </sheetView>
  </sheetViews>
  <sheetFormatPr defaultRowHeight="12.75" x14ac:dyDescent="0.2"/>
  <cols>
    <col min="1" max="1" width="6.28515625" customWidth="1"/>
    <col min="2" max="2" width="14.85546875" bestFit="1" customWidth="1"/>
    <col min="3" max="3" width="24.5703125" customWidth="1"/>
    <col min="4" max="4" width="17" bestFit="1" customWidth="1"/>
    <col min="5" max="5" width="6.7109375" customWidth="1"/>
    <col min="6" max="20" width="2.85546875" customWidth="1"/>
    <col min="21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">
      <c r="B1" s="376">
        <v>43045</v>
      </c>
      <c r="C1" s="490" t="s">
        <v>176</v>
      </c>
      <c r="D1" s="490"/>
      <c r="E1" s="490"/>
      <c r="F1" s="490"/>
      <c r="G1" s="490"/>
      <c r="H1" s="490"/>
      <c r="I1" s="491"/>
      <c r="K1" s="494" t="s">
        <v>251</v>
      </c>
      <c r="L1" s="495"/>
      <c r="M1" s="495"/>
      <c r="N1" s="495"/>
      <c r="O1" s="495"/>
      <c r="P1" s="495"/>
      <c r="Q1" s="495"/>
      <c r="R1" s="495"/>
      <c r="S1" s="495"/>
      <c r="T1" s="496"/>
      <c r="V1" s="377" t="s">
        <v>252</v>
      </c>
      <c r="W1" s="9"/>
      <c r="X1" s="9"/>
      <c r="Y1" s="9"/>
      <c r="Z1" s="378" t="s">
        <v>60</v>
      </c>
      <c r="AA1" s="379" t="s">
        <v>253</v>
      </c>
      <c r="AB1" s="9"/>
      <c r="AC1" s="9"/>
      <c r="AD1" s="9"/>
      <c r="AE1" s="9"/>
      <c r="AF1" s="9"/>
      <c r="AG1" s="9"/>
      <c r="AH1" s="9"/>
      <c r="AI1" s="380"/>
      <c r="BA1" t="s">
        <v>69</v>
      </c>
      <c r="DS1" t="s">
        <v>254</v>
      </c>
    </row>
    <row r="2" spans="1:128" ht="12.75" customHeight="1" x14ac:dyDescent="0.2">
      <c r="B2" s="381" t="s">
        <v>44</v>
      </c>
      <c r="C2" s="492"/>
      <c r="D2" s="492"/>
      <c r="E2" s="492"/>
      <c r="F2" s="492"/>
      <c r="G2" s="492"/>
      <c r="H2" s="492"/>
      <c r="I2" s="493"/>
      <c r="K2" s="382" t="s">
        <v>51</v>
      </c>
      <c r="L2" s="383"/>
      <c r="M2" s="383"/>
      <c r="N2" s="383"/>
      <c r="O2" s="3" t="s">
        <v>86</v>
      </c>
      <c r="P2" s="3"/>
      <c r="Q2" s="3"/>
      <c r="R2" s="3"/>
      <c r="S2" s="3"/>
      <c r="T2" s="4"/>
      <c r="V2" s="377" t="s">
        <v>255</v>
      </c>
      <c r="W2" s="9"/>
      <c r="X2" s="384">
        <v>3</v>
      </c>
      <c r="Y2" s="9"/>
      <c r="Z2" s="385" t="s">
        <v>73</v>
      </c>
      <c r="AA2" s="379" t="s">
        <v>256</v>
      </c>
      <c r="AB2" s="9"/>
      <c r="AC2" s="9"/>
      <c r="AD2" s="9"/>
      <c r="AE2" s="9"/>
      <c r="AF2" s="9"/>
      <c r="AG2" s="9"/>
      <c r="AH2" s="9"/>
      <c r="AI2" s="380"/>
    </row>
    <row r="3" spans="1:128" ht="12.75" customHeight="1" x14ac:dyDescent="0.2">
      <c r="B3" s="497" t="s">
        <v>196</v>
      </c>
      <c r="C3" s="498"/>
      <c r="D3" s="498"/>
      <c r="E3" s="499"/>
      <c r="F3" s="500" t="s">
        <v>257</v>
      </c>
      <c r="G3" s="501"/>
      <c r="H3" s="500" t="s">
        <v>2</v>
      </c>
      <c r="I3" s="502"/>
      <c r="K3" s="382" t="s">
        <v>52</v>
      </c>
      <c r="L3" s="383"/>
      <c r="M3" s="383"/>
      <c r="N3" s="383"/>
      <c r="O3" s="3" t="s">
        <v>179</v>
      </c>
      <c r="P3" s="3"/>
      <c r="Q3" s="3"/>
      <c r="R3" s="3"/>
      <c r="S3" s="3"/>
      <c r="T3" s="4"/>
      <c r="V3" s="377" t="s">
        <v>258</v>
      </c>
      <c r="W3" s="9"/>
      <c r="X3" s="9"/>
      <c r="Y3" s="9"/>
      <c r="Z3" s="386" t="s">
        <v>61</v>
      </c>
      <c r="AA3" s="379" t="s">
        <v>259</v>
      </c>
      <c r="AB3" s="9"/>
      <c r="AC3" s="9"/>
      <c r="AD3" s="9"/>
      <c r="AE3" s="9"/>
      <c r="AF3" s="9"/>
      <c r="AG3" s="9"/>
      <c r="AH3" s="9"/>
      <c r="AI3" s="380"/>
    </row>
    <row r="4" spans="1:128" ht="12.75" customHeight="1" thickBot="1" x14ac:dyDescent="0.25">
      <c r="B4" s="387"/>
      <c r="C4" s="388" t="s">
        <v>260</v>
      </c>
      <c r="D4" s="389"/>
      <c r="E4" s="389"/>
      <c r="F4" s="503" t="s">
        <v>178</v>
      </c>
      <c r="G4" s="504"/>
      <c r="H4" s="505">
        <v>125</v>
      </c>
      <c r="I4" s="506"/>
      <c r="K4" s="390" t="s">
        <v>52</v>
      </c>
      <c r="L4" s="391"/>
      <c r="M4" s="391"/>
      <c r="N4" s="391"/>
      <c r="O4" s="6" t="s">
        <v>261</v>
      </c>
      <c r="P4" s="6"/>
      <c r="Q4" s="6"/>
      <c r="R4" s="6"/>
      <c r="S4" s="6"/>
      <c r="T4" s="339"/>
      <c r="V4" s="392"/>
      <c r="W4" s="307"/>
      <c r="X4" s="307"/>
      <c r="Y4" s="307"/>
      <c r="Z4" s="393" t="s">
        <v>262</v>
      </c>
      <c r="AA4" s="394" t="s">
        <v>263</v>
      </c>
      <c r="AB4" s="307"/>
      <c r="AC4" s="307"/>
      <c r="AD4" s="307"/>
      <c r="AE4" s="307"/>
      <c r="AF4" s="307"/>
      <c r="AG4" s="307"/>
      <c r="AH4" s="307"/>
      <c r="AI4" s="395"/>
    </row>
    <row r="5" spans="1:128" ht="12.75" customHeight="1" x14ac:dyDescent="0.2">
      <c r="CC5" t="s">
        <v>264</v>
      </c>
      <c r="DE5" t="s">
        <v>265</v>
      </c>
    </row>
    <row r="6" spans="1:128" ht="12.75" customHeight="1" x14ac:dyDescent="0.25">
      <c r="B6" s="396" t="s">
        <v>280</v>
      </c>
    </row>
    <row r="7" spans="1:128" ht="22.5" customHeight="1" x14ac:dyDescent="0.2">
      <c r="A7" s="397" t="s">
        <v>266</v>
      </c>
      <c r="B7" s="398" t="s">
        <v>5</v>
      </c>
      <c r="C7" s="398" t="s">
        <v>6</v>
      </c>
      <c r="D7" s="398" t="s">
        <v>7</v>
      </c>
      <c r="E7" s="398" t="s">
        <v>70</v>
      </c>
      <c r="F7" s="576">
        <v>180</v>
      </c>
      <c r="G7" s="577"/>
      <c r="H7" s="578"/>
      <c r="I7" s="576">
        <v>190</v>
      </c>
      <c r="J7" s="577"/>
      <c r="K7" s="578"/>
      <c r="L7" s="576">
        <v>188</v>
      </c>
      <c r="M7" s="577"/>
      <c r="N7" s="578"/>
      <c r="O7" s="576">
        <v>200</v>
      </c>
      <c r="P7" s="577"/>
      <c r="Q7" s="578"/>
      <c r="R7" s="576">
        <v>220</v>
      </c>
      <c r="S7" s="577"/>
      <c r="T7" s="578"/>
      <c r="U7" s="576">
        <v>225</v>
      </c>
      <c r="V7" s="577"/>
      <c r="W7" s="578"/>
      <c r="X7" s="576">
        <v>230</v>
      </c>
      <c r="Y7" s="577"/>
      <c r="Z7" s="578"/>
      <c r="AA7" s="487">
        <v>106</v>
      </c>
      <c r="AB7" s="488"/>
      <c r="AC7" s="489"/>
      <c r="AD7" s="487">
        <v>108</v>
      </c>
      <c r="AE7" s="488"/>
      <c r="AF7" s="489"/>
      <c r="AG7" s="487">
        <v>110</v>
      </c>
      <c r="AH7" s="488"/>
      <c r="AI7" s="489"/>
      <c r="AJ7" s="487">
        <v>112</v>
      </c>
      <c r="AK7" s="488"/>
      <c r="AL7" s="489"/>
      <c r="AM7" s="487">
        <v>114</v>
      </c>
      <c r="AN7" s="488"/>
      <c r="AO7" s="489"/>
      <c r="AP7" s="487">
        <v>116</v>
      </c>
      <c r="AQ7" s="488"/>
      <c r="AR7" s="489"/>
      <c r="AS7" s="487"/>
      <c r="AT7" s="488"/>
      <c r="AU7" s="489"/>
      <c r="AY7" s="399" t="s">
        <v>54</v>
      </c>
      <c r="AZ7" s="400" t="s">
        <v>71</v>
      </c>
      <c r="BA7" s="399" t="s">
        <v>23</v>
      </c>
      <c r="BB7" s="399" t="s">
        <v>72</v>
      </c>
      <c r="BC7" s="399" t="s">
        <v>9</v>
      </c>
      <c r="BD7" s="401" t="s">
        <v>6</v>
      </c>
      <c r="BE7" s="399" t="s">
        <v>267</v>
      </c>
      <c r="BF7" s="399" t="s">
        <v>268</v>
      </c>
      <c r="BG7" s="399" t="s">
        <v>269</v>
      </c>
      <c r="BH7" s="399" t="s">
        <v>270</v>
      </c>
      <c r="BI7" s="399" t="s">
        <v>11</v>
      </c>
      <c r="BK7" s="507">
        <f>AS7</f>
        <v>0</v>
      </c>
      <c r="BL7" s="508"/>
      <c r="BM7" s="509"/>
      <c r="BN7" s="507">
        <f>AP7</f>
        <v>116</v>
      </c>
      <c r="BO7" s="508"/>
      <c r="BP7" s="509"/>
      <c r="BQ7" s="507">
        <f>AM7</f>
        <v>114</v>
      </c>
      <c r="BR7" s="508"/>
      <c r="BS7" s="509"/>
      <c r="BT7" s="507">
        <f>AJ7</f>
        <v>112</v>
      </c>
      <c r="BU7" s="508"/>
      <c r="BV7" s="509"/>
      <c r="BW7" s="507">
        <f>AG7</f>
        <v>110</v>
      </c>
      <c r="BX7" s="508"/>
      <c r="BY7" s="509"/>
      <c r="BZ7" s="507">
        <f>AD7</f>
        <v>108</v>
      </c>
      <c r="CA7" s="508"/>
      <c r="CB7" s="509"/>
      <c r="CC7" s="507">
        <f>AA7</f>
        <v>106</v>
      </c>
      <c r="CD7" s="508"/>
      <c r="CE7" s="509"/>
      <c r="CF7" s="507">
        <f>X7</f>
        <v>230</v>
      </c>
      <c r="CG7" s="508"/>
      <c r="CH7" s="509"/>
      <c r="CI7" s="507">
        <f>U7</f>
        <v>225</v>
      </c>
      <c r="CJ7" s="508"/>
      <c r="CK7" s="509"/>
      <c r="CL7" s="507">
        <f>R7</f>
        <v>220</v>
      </c>
      <c r="CM7" s="508"/>
      <c r="CN7" s="509"/>
      <c r="CO7" s="507">
        <f>O7</f>
        <v>200</v>
      </c>
      <c r="CP7" s="508"/>
      <c r="CQ7" s="509"/>
      <c r="CR7" s="507">
        <f>L7</f>
        <v>188</v>
      </c>
      <c r="CS7" s="508"/>
      <c r="CT7" s="509"/>
      <c r="CU7" s="507">
        <f>I7</f>
        <v>190</v>
      </c>
      <c r="CV7" s="508"/>
      <c r="CW7" s="509"/>
      <c r="CX7" s="507">
        <f>F7</f>
        <v>180</v>
      </c>
      <c r="CY7" s="508"/>
      <c r="CZ7" s="509"/>
      <c r="DB7">
        <v>0</v>
      </c>
      <c r="DC7">
        <f>F7</f>
        <v>180</v>
      </c>
      <c r="DD7">
        <f>I7</f>
        <v>190</v>
      </c>
      <c r="DE7">
        <f>L7</f>
        <v>188</v>
      </c>
      <c r="DF7">
        <f>O7</f>
        <v>200</v>
      </c>
      <c r="DG7">
        <f>R7</f>
        <v>220</v>
      </c>
      <c r="DH7">
        <f>U7</f>
        <v>225</v>
      </c>
      <c r="DI7">
        <f>X7</f>
        <v>230</v>
      </c>
      <c r="DJ7">
        <f>AA7</f>
        <v>106</v>
      </c>
      <c r="DK7">
        <f>AD7</f>
        <v>108</v>
      </c>
      <c r="DL7">
        <f>AG7</f>
        <v>110</v>
      </c>
      <c r="DM7">
        <f>AJ7</f>
        <v>112</v>
      </c>
      <c r="DN7">
        <f>AM7</f>
        <v>114</v>
      </c>
      <c r="DO7">
        <f>AP7</f>
        <v>116</v>
      </c>
      <c r="DP7">
        <f>AS7</f>
        <v>0</v>
      </c>
      <c r="DS7" s="399" t="s">
        <v>9</v>
      </c>
      <c r="DT7" s="401" t="s">
        <v>6</v>
      </c>
      <c r="DU7" s="399" t="s">
        <v>54</v>
      </c>
      <c r="DV7" s="400" t="s">
        <v>71</v>
      </c>
      <c r="DW7" s="399" t="s">
        <v>23</v>
      </c>
      <c r="DX7" s="399" t="s">
        <v>72</v>
      </c>
    </row>
    <row r="8" spans="1:128" ht="12.75" customHeight="1" x14ac:dyDescent="0.2">
      <c r="A8" s="402"/>
      <c r="B8" s="402"/>
      <c r="C8" s="402"/>
      <c r="D8" s="402"/>
      <c r="E8" s="402"/>
      <c r="F8" s="403">
        <f>15-COUNTBLANK(C9:C23)</f>
        <v>4</v>
      </c>
      <c r="G8" s="403"/>
      <c r="H8" s="403"/>
      <c r="I8" s="403">
        <f>COUNTIF(F$9:H$23,"o")+COUNTIF(F$9:H$23,"s")</f>
        <v>4</v>
      </c>
      <c r="J8" s="403"/>
      <c r="K8" s="403"/>
      <c r="L8" s="403">
        <f>COUNTIF(I$9:K$23,"o")+COUNTIF(I$9:K$23,"s")</f>
        <v>2</v>
      </c>
      <c r="M8" s="403"/>
      <c r="N8" s="403"/>
      <c r="O8" s="403">
        <f>COUNTIF(L$9:N$23,"o")+COUNTIF(L$9:N$23,"s")</f>
        <v>2</v>
      </c>
      <c r="P8" s="403"/>
      <c r="Q8" s="403"/>
      <c r="R8" s="403">
        <f>COUNTIF(O$9:Q$23,"o")+COUNTIF(O$9:Q$23,"s")</f>
        <v>1</v>
      </c>
      <c r="S8" s="403"/>
      <c r="T8" s="403"/>
      <c r="U8" s="403">
        <f>COUNTIF(R$9:T$23,"o")+COUNTIF(R$9:T$23,"s")</f>
        <v>0</v>
      </c>
      <c r="V8" s="403"/>
      <c r="W8" s="403"/>
      <c r="X8" s="403">
        <f>COUNTIF(U$9:W$23,"o")+COUNTIF(U$9:W$23,"s")</f>
        <v>0</v>
      </c>
      <c r="Y8" s="403"/>
      <c r="Z8" s="402"/>
      <c r="AA8" s="403">
        <f>COUNTIF(X$9:Z$23,"o")+COUNTIF(X$9:Z$23,"s")</f>
        <v>0</v>
      </c>
      <c r="AB8" s="402"/>
      <c r="AC8" s="402"/>
      <c r="AD8" s="403">
        <f>COUNTIF(AA$9:AC$23,"o")+COUNTIF(AA$9:AC$23,"s")</f>
        <v>0</v>
      </c>
      <c r="AE8" s="402"/>
      <c r="AF8" s="402"/>
      <c r="AG8" s="403">
        <f>COUNTIF(AD$9:AF$23,"o")+COUNTIF(AD$9:AF$23,"s")</f>
        <v>0</v>
      </c>
      <c r="AH8" s="402"/>
      <c r="AI8" s="402"/>
      <c r="AJ8" s="403">
        <f>COUNTIF(AG$9:AI$23,"o")+COUNTIF(AG$9:AI$23,"s")</f>
        <v>0</v>
      </c>
      <c r="AK8" s="402"/>
      <c r="AL8" s="402"/>
      <c r="AM8" s="403">
        <f>COUNTIF(AJ$9:AL$23,"o")+COUNTIF(AJ$9:AL$23,"s")</f>
        <v>0</v>
      </c>
      <c r="AN8" s="402"/>
      <c r="AO8" s="402"/>
      <c r="AP8" s="403">
        <f>COUNTIF(AM$9:AO$23,"o")+COUNTIF(AM$9:AO$23,"s")</f>
        <v>0</v>
      </c>
      <c r="AQ8" s="402"/>
      <c r="AR8" s="402"/>
      <c r="AS8" s="403">
        <f>COUNTIF(AP$9:AR$23,"o")+COUNTIF(AP$9:AR$23,"s")</f>
        <v>0</v>
      </c>
      <c r="AT8" s="402"/>
      <c r="AU8" s="402"/>
      <c r="AV8" s="9"/>
      <c r="AW8" s="9"/>
      <c r="BI8" s="402"/>
    </row>
    <row r="9" spans="1:128" ht="12.75" customHeight="1" x14ac:dyDescent="0.25">
      <c r="A9" s="404">
        <v>1</v>
      </c>
      <c r="B9" s="405">
        <v>1971510003533</v>
      </c>
      <c r="C9" s="406" t="s">
        <v>147</v>
      </c>
      <c r="D9" s="406" t="s">
        <v>148</v>
      </c>
      <c r="E9" s="385"/>
      <c r="F9" s="407" t="s">
        <v>60</v>
      </c>
      <c r="G9" s="403"/>
      <c r="H9" s="408"/>
      <c r="I9" s="407" t="s">
        <v>73</v>
      </c>
      <c r="J9" s="403"/>
      <c r="K9" s="408"/>
      <c r="L9" s="407" t="s">
        <v>73</v>
      </c>
      <c r="M9" s="403"/>
      <c r="N9" s="408"/>
      <c r="O9" s="407" t="s">
        <v>60</v>
      </c>
      <c r="P9" s="403"/>
      <c r="Q9" s="408"/>
      <c r="R9" s="407" t="s">
        <v>61</v>
      </c>
      <c r="S9" s="403" t="s">
        <v>61</v>
      </c>
      <c r="T9" s="408" t="s">
        <v>61</v>
      </c>
      <c r="U9" s="407"/>
      <c r="V9" s="403"/>
      <c r="W9" s="408"/>
      <c r="X9" s="407"/>
      <c r="Y9" s="403"/>
      <c r="Z9" s="408"/>
      <c r="AA9" s="407"/>
      <c r="AB9" s="403"/>
      <c r="AC9" s="408"/>
      <c r="AD9" s="407"/>
      <c r="AE9" s="403"/>
      <c r="AF9" s="408"/>
      <c r="AG9" s="407"/>
      <c r="AH9" s="403"/>
      <c r="AI9" s="408"/>
      <c r="AJ9" s="407"/>
      <c r="AK9" s="403"/>
      <c r="AL9" s="408"/>
      <c r="AM9" s="407"/>
      <c r="AN9" s="403"/>
      <c r="AO9" s="408"/>
      <c r="AP9" s="407"/>
      <c r="AQ9" s="403"/>
      <c r="AR9" s="408"/>
      <c r="AS9" s="407"/>
      <c r="AT9" s="403"/>
      <c r="AU9" s="408"/>
      <c r="AV9" s="10"/>
      <c r="AW9" s="10"/>
      <c r="AX9" s="385">
        <v>1</v>
      </c>
      <c r="AY9" s="385">
        <v>200</v>
      </c>
      <c r="AZ9" s="385">
        <v>0</v>
      </c>
      <c r="BA9" s="385">
        <v>5</v>
      </c>
      <c r="BB9" s="385">
        <v>220</v>
      </c>
      <c r="BC9" s="404">
        <v>1.0000089999999999</v>
      </c>
      <c r="BD9" s="406" t="s">
        <v>147</v>
      </c>
      <c r="BE9" s="385">
        <v>200</v>
      </c>
      <c r="BF9" s="385">
        <v>188</v>
      </c>
      <c r="BG9" s="385">
        <v>0</v>
      </c>
      <c r="BH9" s="385">
        <v>200</v>
      </c>
      <c r="BI9" s="406">
        <v>199.99510000000001</v>
      </c>
      <c r="BK9" s="407">
        <v>0</v>
      </c>
      <c r="BL9" s="403">
        <v>0</v>
      </c>
      <c r="BM9" s="408">
        <v>0</v>
      </c>
      <c r="BN9" s="407">
        <v>0</v>
      </c>
      <c r="BO9" s="403">
        <v>0</v>
      </c>
      <c r="BP9" s="408">
        <v>0</v>
      </c>
      <c r="BQ9" s="407">
        <v>0</v>
      </c>
      <c r="BR9" s="403">
        <v>0</v>
      </c>
      <c r="BS9" s="408">
        <v>0</v>
      </c>
      <c r="BT9" s="407">
        <v>0</v>
      </c>
      <c r="BU9" s="403">
        <v>0</v>
      </c>
      <c r="BV9" s="408">
        <v>0</v>
      </c>
      <c r="BW9" s="407">
        <v>0</v>
      </c>
      <c r="BX9" s="403">
        <v>0</v>
      </c>
      <c r="BY9" s="408">
        <v>0</v>
      </c>
      <c r="BZ9" s="407">
        <v>0</v>
      </c>
      <c r="CA9" s="403">
        <v>0</v>
      </c>
      <c r="CB9" s="408">
        <v>0</v>
      </c>
      <c r="CC9" s="407">
        <v>0</v>
      </c>
      <c r="CD9" s="403">
        <v>0</v>
      </c>
      <c r="CE9" s="408">
        <v>0</v>
      </c>
      <c r="CF9" s="407">
        <v>0</v>
      </c>
      <c r="CG9" s="403">
        <v>0</v>
      </c>
      <c r="CH9" s="408">
        <v>0</v>
      </c>
      <c r="CI9" s="407">
        <v>0</v>
      </c>
      <c r="CJ9" s="403">
        <v>0</v>
      </c>
      <c r="CK9" s="408">
        <v>0</v>
      </c>
      <c r="CL9" s="407" t="s">
        <v>61</v>
      </c>
      <c r="CM9" s="403" t="s">
        <v>61</v>
      </c>
      <c r="CN9" s="408" t="s">
        <v>61</v>
      </c>
      <c r="CO9" s="407">
        <v>0</v>
      </c>
      <c r="CP9" s="403">
        <v>0</v>
      </c>
      <c r="CQ9" s="408" t="s">
        <v>60</v>
      </c>
      <c r="CR9" s="407">
        <v>0</v>
      </c>
      <c r="CS9" s="403">
        <v>0</v>
      </c>
      <c r="CT9" s="408" t="s">
        <v>73</v>
      </c>
      <c r="CU9" s="407">
        <v>0</v>
      </c>
      <c r="CV9" s="403">
        <v>0</v>
      </c>
      <c r="CW9" s="408" t="s">
        <v>73</v>
      </c>
      <c r="CX9" s="407">
        <v>0</v>
      </c>
      <c r="CY9" s="403">
        <v>0</v>
      </c>
      <c r="CZ9" s="408" t="s">
        <v>60</v>
      </c>
      <c r="DB9">
        <v>0</v>
      </c>
      <c r="DC9">
        <v>0</v>
      </c>
      <c r="DD9">
        <v>0</v>
      </c>
      <c r="DE9">
        <v>0</v>
      </c>
      <c r="DF9">
        <v>0</v>
      </c>
      <c r="DG9">
        <v>3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1</v>
      </c>
      <c r="DS9" s="385">
        <v>1.0000089999999999</v>
      </c>
      <c r="DT9" s="406" t="s">
        <v>147</v>
      </c>
      <c r="DU9" s="385">
        <v>200</v>
      </c>
      <c r="DV9" s="385">
        <v>0</v>
      </c>
      <c r="DW9" s="385">
        <v>5</v>
      </c>
      <c r="DX9" s="385">
        <v>220</v>
      </c>
    </row>
    <row r="10" spans="1:128" ht="12.75" customHeight="1" x14ac:dyDescent="0.25">
      <c r="A10" s="404">
        <v>2</v>
      </c>
      <c r="B10" s="405">
        <v>1871510000064</v>
      </c>
      <c r="C10" s="406" t="s">
        <v>112</v>
      </c>
      <c r="D10" s="406" t="s">
        <v>42</v>
      </c>
      <c r="E10" s="385"/>
      <c r="F10" s="407" t="s">
        <v>60</v>
      </c>
      <c r="G10" s="403"/>
      <c r="H10" s="408"/>
      <c r="I10" s="407" t="s">
        <v>61</v>
      </c>
      <c r="J10" s="403" t="s">
        <v>60</v>
      </c>
      <c r="K10" s="408"/>
      <c r="L10" s="407" t="s">
        <v>73</v>
      </c>
      <c r="M10" s="403"/>
      <c r="N10" s="408"/>
      <c r="O10" s="407" t="s">
        <v>61</v>
      </c>
      <c r="P10" s="403" t="s">
        <v>61</v>
      </c>
      <c r="Q10" s="408" t="s">
        <v>61</v>
      </c>
      <c r="R10" s="407"/>
      <c r="S10" s="403"/>
      <c r="T10" s="408"/>
      <c r="U10" s="407"/>
      <c r="V10" s="403"/>
      <c r="W10" s="408"/>
      <c r="X10" s="407"/>
      <c r="Y10" s="403"/>
      <c r="Z10" s="408"/>
      <c r="AA10" s="407"/>
      <c r="AB10" s="403"/>
      <c r="AC10" s="408"/>
      <c r="AD10" s="407"/>
      <c r="AE10" s="403"/>
      <c r="AF10" s="408"/>
      <c r="AG10" s="407"/>
      <c r="AH10" s="403"/>
      <c r="AI10" s="408"/>
      <c r="AJ10" s="407"/>
      <c r="AK10" s="403"/>
      <c r="AL10" s="408"/>
      <c r="AM10" s="407"/>
      <c r="AN10" s="403"/>
      <c r="AO10" s="408"/>
      <c r="AP10" s="407"/>
      <c r="AQ10" s="403"/>
      <c r="AR10" s="408"/>
      <c r="AS10" s="407"/>
      <c r="AT10" s="403"/>
      <c r="AU10" s="408"/>
      <c r="AV10" s="10"/>
      <c r="AW10" s="10"/>
      <c r="AX10" s="385">
        <v>2</v>
      </c>
      <c r="AY10" s="385">
        <v>190</v>
      </c>
      <c r="AZ10" s="385">
        <v>1</v>
      </c>
      <c r="BA10" s="385">
        <v>6</v>
      </c>
      <c r="BB10" s="385">
        <v>190</v>
      </c>
      <c r="BC10" s="404">
        <v>2.0000100000000001</v>
      </c>
      <c r="BD10" s="406" t="s">
        <v>112</v>
      </c>
      <c r="BE10" s="385">
        <v>190</v>
      </c>
      <c r="BF10" s="385">
        <v>188</v>
      </c>
      <c r="BG10" s="385">
        <v>0</v>
      </c>
      <c r="BH10" s="385">
        <v>190</v>
      </c>
      <c r="BI10" s="406">
        <v>189.96409499999999</v>
      </c>
      <c r="BK10" s="407">
        <v>0</v>
      </c>
      <c r="BL10" s="403">
        <v>0</v>
      </c>
      <c r="BM10" s="408">
        <v>0</v>
      </c>
      <c r="BN10" s="407">
        <v>0</v>
      </c>
      <c r="BO10" s="403">
        <v>0</v>
      </c>
      <c r="BP10" s="408">
        <v>0</v>
      </c>
      <c r="BQ10" s="407">
        <v>0</v>
      </c>
      <c r="BR10" s="403">
        <v>0</v>
      </c>
      <c r="BS10" s="408">
        <v>0</v>
      </c>
      <c r="BT10" s="407">
        <v>0</v>
      </c>
      <c r="BU10" s="403">
        <v>0</v>
      </c>
      <c r="BV10" s="408">
        <v>0</v>
      </c>
      <c r="BW10" s="407">
        <v>0</v>
      </c>
      <c r="BX10" s="403">
        <v>0</v>
      </c>
      <c r="BY10" s="408">
        <v>0</v>
      </c>
      <c r="BZ10" s="407">
        <v>0</v>
      </c>
      <c r="CA10" s="403">
        <v>0</v>
      </c>
      <c r="CB10" s="408">
        <v>0</v>
      </c>
      <c r="CC10" s="407">
        <v>0</v>
      </c>
      <c r="CD10" s="403">
        <v>0</v>
      </c>
      <c r="CE10" s="408">
        <v>0</v>
      </c>
      <c r="CF10" s="407">
        <v>0</v>
      </c>
      <c r="CG10" s="403">
        <v>0</v>
      </c>
      <c r="CH10" s="408">
        <v>0</v>
      </c>
      <c r="CI10" s="407">
        <v>0</v>
      </c>
      <c r="CJ10" s="403">
        <v>0</v>
      </c>
      <c r="CK10" s="408">
        <v>0</v>
      </c>
      <c r="CL10" s="407">
        <v>0</v>
      </c>
      <c r="CM10" s="403">
        <v>0</v>
      </c>
      <c r="CN10" s="408">
        <v>0</v>
      </c>
      <c r="CO10" s="407" t="s">
        <v>61</v>
      </c>
      <c r="CP10" s="403" t="s">
        <v>61</v>
      </c>
      <c r="CQ10" s="408" t="s">
        <v>61</v>
      </c>
      <c r="CR10" s="407">
        <v>0</v>
      </c>
      <c r="CS10" s="403">
        <v>0</v>
      </c>
      <c r="CT10" s="408" t="s">
        <v>73</v>
      </c>
      <c r="CU10" s="407">
        <v>0</v>
      </c>
      <c r="CV10" s="403" t="s">
        <v>60</v>
      </c>
      <c r="CW10" s="408" t="s">
        <v>61</v>
      </c>
      <c r="CX10" s="407">
        <v>0</v>
      </c>
      <c r="CY10" s="403">
        <v>0</v>
      </c>
      <c r="CZ10" s="408" t="s">
        <v>60</v>
      </c>
      <c r="DB10">
        <v>0</v>
      </c>
      <c r="DC10">
        <v>0</v>
      </c>
      <c r="DD10">
        <v>1</v>
      </c>
      <c r="DE10">
        <v>0</v>
      </c>
      <c r="DF10">
        <v>3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2</v>
      </c>
      <c r="DS10" s="385">
        <v>2.0000100000000001</v>
      </c>
      <c r="DT10" s="406" t="s">
        <v>112</v>
      </c>
      <c r="DU10" s="385">
        <v>190</v>
      </c>
      <c r="DV10" s="385">
        <v>1</v>
      </c>
      <c r="DW10" s="385">
        <v>6</v>
      </c>
      <c r="DX10" s="385">
        <v>190</v>
      </c>
    </row>
    <row r="11" spans="1:128" ht="12.75" customHeight="1" x14ac:dyDescent="0.25">
      <c r="A11" s="404">
        <v>3</v>
      </c>
      <c r="B11" s="405">
        <v>1951510002070</v>
      </c>
      <c r="C11" s="406" t="s">
        <v>249</v>
      </c>
      <c r="D11" s="406" t="s">
        <v>74</v>
      </c>
      <c r="E11" s="385"/>
      <c r="F11" s="407" t="s">
        <v>60</v>
      </c>
      <c r="G11" s="403"/>
      <c r="H11" s="408"/>
      <c r="I11" s="407" t="s">
        <v>61</v>
      </c>
      <c r="J11" s="403" t="s">
        <v>61</v>
      </c>
      <c r="K11" s="408"/>
      <c r="L11" s="407" t="s">
        <v>61</v>
      </c>
      <c r="M11" s="403" t="s">
        <v>262</v>
      </c>
      <c r="N11" s="408"/>
      <c r="O11" s="407"/>
      <c r="P11" s="403"/>
      <c r="Q11" s="408"/>
      <c r="R11" s="407"/>
      <c r="S11" s="403"/>
      <c r="T11" s="408"/>
      <c r="U11" s="407"/>
      <c r="V11" s="403"/>
      <c r="W11" s="408"/>
      <c r="X11" s="407"/>
      <c r="Y11" s="403"/>
      <c r="Z11" s="408"/>
      <c r="AA11" s="407"/>
      <c r="AB11" s="403"/>
      <c r="AC11" s="408"/>
      <c r="AD11" s="407"/>
      <c r="AE11" s="403"/>
      <c r="AF11" s="408"/>
      <c r="AG11" s="407"/>
      <c r="AH11" s="403"/>
      <c r="AI11" s="408"/>
      <c r="AJ11" s="407"/>
      <c r="AK11" s="403"/>
      <c r="AL11" s="408"/>
      <c r="AM11" s="407"/>
      <c r="AN11" s="403"/>
      <c r="AO11" s="408"/>
      <c r="AP11" s="407"/>
      <c r="AQ11" s="403"/>
      <c r="AR11" s="408"/>
      <c r="AS11" s="407"/>
      <c r="AT11" s="403"/>
      <c r="AU11" s="408"/>
      <c r="AV11" s="10"/>
      <c r="AW11" s="10"/>
      <c r="AX11" s="385">
        <v>3</v>
      </c>
      <c r="AY11" s="385">
        <v>188</v>
      </c>
      <c r="AZ11" s="385">
        <v>1</v>
      </c>
      <c r="BA11" s="385">
        <v>4</v>
      </c>
      <c r="BB11" s="385">
        <v>190</v>
      </c>
      <c r="BC11" s="404">
        <v>3.0000119999999999</v>
      </c>
      <c r="BD11" s="406" t="s">
        <v>249</v>
      </c>
      <c r="BE11" s="385">
        <v>180</v>
      </c>
      <c r="BF11" s="385">
        <v>0</v>
      </c>
      <c r="BG11" s="385">
        <v>188</v>
      </c>
      <c r="BH11" s="385">
        <v>188</v>
      </c>
      <c r="BI11" s="406">
        <v>187.966094</v>
      </c>
      <c r="BK11" s="407">
        <v>0</v>
      </c>
      <c r="BL11" s="403">
        <v>0</v>
      </c>
      <c r="BM11" s="408">
        <v>0</v>
      </c>
      <c r="BN11" s="407">
        <v>0</v>
      </c>
      <c r="BO11" s="403">
        <v>0</v>
      </c>
      <c r="BP11" s="408">
        <v>0</v>
      </c>
      <c r="BQ11" s="407">
        <v>0</v>
      </c>
      <c r="BR11" s="403">
        <v>0</v>
      </c>
      <c r="BS11" s="408">
        <v>0</v>
      </c>
      <c r="BT11" s="407">
        <v>0</v>
      </c>
      <c r="BU11" s="403">
        <v>0</v>
      </c>
      <c r="BV11" s="408">
        <v>0</v>
      </c>
      <c r="BW11" s="407">
        <v>0</v>
      </c>
      <c r="BX11" s="403">
        <v>0</v>
      </c>
      <c r="BY11" s="408">
        <v>0</v>
      </c>
      <c r="BZ11" s="407">
        <v>0</v>
      </c>
      <c r="CA11" s="403">
        <v>0</v>
      </c>
      <c r="CB11" s="408">
        <v>0</v>
      </c>
      <c r="CC11" s="407">
        <v>0</v>
      </c>
      <c r="CD11" s="403">
        <v>0</v>
      </c>
      <c r="CE11" s="408">
        <v>0</v>
      </c>
      <c r="CF11" s="407">
        <v>0</v>
      </c>
      <c r="CG11" s="403">
        <v>0</v>
      </c>
      <c r="CH11" s="408">
        <v>0</v>
      </c>
      <c r="CI11" s="407">
        <v>0</v>
      </c>
      <c r="CJ11" s="403">
        <v>0</v>
      </c>
      <c r="CK11" s="408">
        <v>0</v>
      </c>
      <c r="CL11" s="407">
        <v>0</v>
      </c>
      <c r="CM11" s="403">
        <v>0</v>
      </c>
      <c r="CN11" s="408">
        <v>0</v>
      </c>
      <c r="CO11" s="407">
        <v>0</v>
      </c>
      <c r="CP11" s="403">
        <v>0</v>
      </c>
      <c r="CQ11" s="408">
        <v>0</v>
      </c>
      <c r="CR11" s="407">
        <v>0</v>
      </c>
      <c r="CS11" s="403" t="s">
        <v>262</v>
      </c>
      <c r="CT11" s="408" t="s">
        <v>61</v>
      </c>
      <c r="CU11" s="407">
        <v>0</v>
      </c>
      <c r="CV11" s="403" t="s">
        <v>61</v>
      </c>
      <c r="CW11" s="408" t="s">
        <v>61</v>
      </c>
      <c r="CX11" s="407">
        <v>0</v>
      </c>
      <c r="CY11" s="403">
        <v>0</v>
      </c>
      <c r="CZ11" s="408" t="s">
        <v>60</v>
      </c>
      <c r="DB11">
        <v>0</v>
      </c>
      <c r="DC11">
        <v>0</v>
      </c>
      <c r="DD11">
        <v>2</v>
      </c>
      <c r="DE11">
        <v>1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4</v>
      </c>
      <c r="DS11" s="385">
        <v>4.0000109999999998</v>
      </c>
      <c r="DT11" s="406" t="s">
        <v>146</v>
      </c>
      <c r="DU11" s="385">
        <v>180</v>
      </c>
      <c r="DV11" s="385">
        <v>0</v>
      </c>
      <c r="DW11" s="385">
        <v>5</v>
      </c>
      <c r="DX11" s="385">
        <v>190</v>
      </c>
    </row>
    <row r="12" spans="1:128" ht="12.75" customHeight="1" x14ac:dyDescent="0.25">
      <c r="A12" s="404">
        <v>4</v>
      </c>
      <c r="B12" s="405">
        <v>1941510000028</v>
      </c>
      <c r="C12" s="406" t="s">
        <v>146</v>
      </c>
      <c r="D12" s="406" t="s">
        <v>42</v>
      </c>
      <c r="E12" s="385"/>
      <c r="F12" s="407" t="s">
        <v>60</v>
      </c>
      <c r="G12" s="403"/>
      <c r="H12" s="408"/>
      <c r="I12" s="407" t="s">
        <v>61</v>
      </c>
      <c r="J12" s="403" t="s">
        <v>61</v>
      </c>
      <c r="K12" s="408"/>
      <c r="L12" s="407" t="s">
        <v>61</v>
      </c>
      <c r="M12" s="403" t="s">
        <v>61</v>
      </c>
      <c r="N12" s="408"/>
      <c r="O12" s="407"/>
      <c r="P12" s="403"/>
      <c r="Q12" s="408"/>
      <c r="R12" s="407"/>
      <c r="S12" s="403"/>
      <c r="T12" s="408"/>
      <c r="U12" s="407"/>
      <c r="V12" s="403"/>
      <c r="W12" s="408"/>
      <c r="X12" s="407"/>
      <c r="Y12" s="403"/>
      <c r="Z12" s="408"/>
      <c r="AA12" s="407"/>
      <c r="AB12" s="403"/>
      <c r="AC12" s="408"/>
      <c r="AD12" s="407"/>
      <c r="AE12" s="403"/>
      <c r="AF12" s="408"/>
      <c r="AG12" s="407"/>
      <c r="AH12" s="403"/>
      <c r="AI12" s="408"/>
      <c r="AJ12" s="407"/>
      <c r="AK12" s="403"/>
      <c r="AL12" s="408"/>
      <c r="AM12" s="407"/>
      <c r="AN12" s="403"/>
      <c r="AO12" s="408"/>
      <c r="AP12" s="407"/>
      <c r="AQ12" s="403"/>
      <c r="AR12" s="408"/>
      <c r="AS12" s="407"/>
      <c r="AT12" s="403"/>
      <c r="AU12" s="408"/>
      <c r="AV12" s="10"/>
      <c r="AW12" s="10"/>
      <c r="AX12" s="385">
        <v>4</v>
      </c>
      <c r="AY12" s="385">
        <v>180</v>
      </c>
      <c r="AZ12" s="385">
        <v>0</v>
      </c>
      <c r="BA12" s="385">
        <v>5</v>
      </c>
      <c r="BB12" s="385">
        <v>190</v>
      </c>
      <c r="BC12" s="404">
        <v>4.0000109999999998</v>
      </c>
      <c r="BD12" s="406" t="s">
        <v>146</v>
      </c>
      <c r="BE12" s="385">
        <v>180</v>
      </c>
      <c r="BF12" s="385">
        <v>0</v>
      </c>
      <c r="BG12" s="385">
        <v>0</v>
      </c>
      <c r="BH12" s="385">
        <v>180</v>
      </c>
      <c r="BI12" s="406">
        <v>179.99509</v>
      </c>
      <c r="BK12" s="407">
        <v>0</v>
      </c>
      <c r="BL12" s="403">
        <v>0</v>
      </c>
      <c r="BM12" s="408">
        <v>0</v>
      </c>
      <c r="BN12" s="407">
        <v>0</v>
      </c>
      <c r="BO12" s="403">
        <v>0</v>
      </c>
      <c r="BP12" s="408">
        <v>0</v>
      </c>
      <c r="BQ12" s="407">
        <v>0</v>
      </c>
      <c r="BR12" s="403">
        <v>0</v>
      </c>
      <c r="BS12" s="408">
        <v>0</v>
      </c>
      <c r="BT12" s="407">
        <v>0</v>
      </c>
      <c r="BU12" s="403">
        <v>0</v>
      </c>
      <c r="BV12" s="408">
        <v>0</v>
      </c>
      <c r="BW12" s="407">
        <v>0</v>
      </c>
      <c r="BX12" s="403">
        <v>0</v>
      </c>
      <c r="BY12" s="408">
        <v>0</v>
      </c>
      <c r="BZ12" s="407">
        <v>0</v>
      </c>
      <c r="CA12" s="403">
        <v>0</v>
      </c>
      <c r="CB12" s="408">
        <v>0</v>
      </c>
      <c r="CC12" s="407">
        <v>0</v>
      </c>
      <c r="CD12" s="403">
        <v>0</v>
      </c>
      <c r="CE12" s="408">
        <v>0</v>
      </c>
      <c r="CF12" s="407">
        <v>0</v>
      </c>
      <c r="CG12" s="403">
        <v>0</v>
      </c>
      <c r="CH12" s="408">
        <v>0</v>
      </c>
      <c r="CI12" s="407">
        <v>0</v>
      </c>
      <c r="CJ12" s="403">
        <v>0</v>
      </c>
      <c r="CK12" s="408">
        <v>0</v>
      </c>
      <c r="CL12" s="407">
        <v>0</v>
      </c>
      <c r="CM12" s="403">
        <v>0</v>
      </c>
      <c r="CN12" s="408">
        <v>0</v>
      </c>
      <c r="CO12" s="407">
        <v>0</v>
      </c>
      <c r="CP12" s="403">
        <v>0</v>
      </c>
      <c r="CQ12" s="408">
        <v>0</v>
      </c>
      <c r="CR12" s="407">
        <v>0</v>
      </c>
      <c r="CS12" s="403" t="s">
        <v>61</v>
      </c>
      <c r="CT12" s="408" t="s">
        <v>61</v>
      </c>
      <c r="CU12" s="407">
        <v>0</v>
      </c>
      <c r="CV12" s="403" t="s">
        <v>61</v>
      </c>
      <c r="CW12" s="408" t="s">
        <v>61</v>
      </c>
      <c r="CX12" s="407">
        <v>0</v>
      </c>
      <c r="CY12" s="403">
        <v>0</v>
      </c>
      <c r="CZ12" s="408" t="s">
        <v>60</v>
      </c>
      <c r="DB12">
        <v>0</v>
      </c>
      <c r="DC12">
        <v>0</v>
      </c>
      <c r="DD12">
        <v>2</v>
      </c>
      <c r="DE12">
        <v>2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3</v>
      </c>
      <c r="DS12" s="385">
        <v>3.0000119999999999</v>
      </c>
      <c r="DT12" s="406" t="s">
        <v>249</v>
      </c>
      <c r="DU12" s="385">
        <v>188</v>
      </c>
      <c r="DV12" s="385">
        <v>1</v>
      </c>
      <c r="DW12" s="385">
        <v>4</v>
      </c>
      <c r="DX12" s="385">
        <v>190</v>
      </c>
    </row>
    <row r="13" spans="1:128" ht="12.75" customHeight="1" x14ac:dyDescent="0.25">
      <c r="A13" s="404" t="s">
        <v>21</v>
      </c>
      <c r="B13" s="405"/>
      <c r="C13" s="406"/>
      <c r="D13" s="406"/>
      <c r="E13" s="385"/>
      <c r="F13" s="407"/>
      <c r="G13" s="403"/>
      <c r="H13" s="408"/>
      <c r="I13" s="407"/>
      <c r="J13" s="403"/>
      <c r="K13" s="408"/>
      <c r="L13" s="407"/>
      <c r="M13" s="403"/>
      <c r="N13" s="408"/>
      <c r="O13" s="407"/>
      <c r="P13" s="403"/>
      <c r="Q13" s="408"/>
      <c r="R13" s="407"/>
      <c r="S13" s="403"/>
      <c r="T13" s="408"/>
      <c r="U13" s="407"/>
      <c r="V13" s="403"/>
      <c r="W13" s="408"/>
      <c r="X13" s="407"/>
      <c r="Y13" s="403"/>
      <c r="Z13" s="408"/>
      <c r="AA13" s="407"/>
      <c r="AB13" s="403"/>
      <c r="AC13" s="408"/>
      <c r="AD13" s="407"/>
      <c r="AE13" s="403"/>
      <c r="AF13" s="408"/>
      <c r="AG13" s="407"/>
      <c r="AH13" s="403"/>
      <c r="AI13" s="408"/>
      <c r="AJ13" s="407"/>
      <c r="AK13" s="403"/>
      <c r="AL13" s="408"/>
      <c r="AM13" s="407"/>
      <c r="AN13" s="403"/>
      <c r="AO13" s="408"/>
      <c r="AP13" s="407"/>
      <c r="AQ13" s="403"/>
      <c r="AR13" s="408"/>
      <c r="AS13" s="407"/>
      <c r="AT13" s="403"/>
      <c r="AU13" s="408"/>
      <c r="AV13" s="10"/>
      <c r="AW13" s="10"/>
      <c r="AX13" s="385">
        <v>0</v>
      </c>
      <c r="AY13" s="385">
        <v>0</v>
      </c>
      <c r="AZ13" s="385">
        <v>0</v>
      </c>
      <c r="BA13" s="385">
        <v>0</v>
      </c>
      <c r="BB13" s="385">
        <v>0</v>
      </c>
      <c r="BC13" s="404" t="s">
        <v>21</v>
      </c>
      <c r="BD13" s="406" t="s">
        <v>21</v>
      </c>
      <c r="BE13" s="385">
        <v>0</v>
      </c>
      <c r="BF13" s="385">
        <v>0</v>
      </c>
      <c r="BG13" s="385">
        <v>0</v>
      </c>
      <c r="BH13" s="385">
        <v>0</v>
      </c>
      <c r="BI13" s="406">
        <v>-0.99999950000000004</v>
      </c>
      <c r="BK13" s="407">
        <v>0</v>
      </c>
      <c r="BL13" s="403">
        <v>0</v>
      </c>
      <c r="BM13" s="408">
        <v>0</v>
      </c>
      <c r="BN13" s="407">
        <v>0</v>
      </c>
      <c r="BO13" s="403">
        <v>0</v>
      </c>
      <c r="BP13" s="408">
        <v>0</v>
      </c>
      <c r="BQ13" s="407">
        <v>0</v>
      </c>
      <c r="BR13" s="403">
        <v>0</v>
      </c>
      <c r="BS13" s="408">
        <v>0</v>
      </c>
      <c r="BT13" s="407">
        <v>0</v>
      </c>
      <c r="BU13" s="403">
        <v>0</v>
      </c>
      <c r="BV13" s="408">
        <v>0</v>
      </c>
      <c r="BW13" s="407">
        <v>0</v>
      </c>
      <c r="BX13" s="403">
        <v>0</v>
      </c>
      <c r="BY13" s="408">
        <v>0</v>
      </c>
      <c r="BZ13" s="407">
        <v>0</v>
      </c>
      <c r="CA13" s="403">
        <v>0</v>
      </c>
      <c r="CB13" s="408">
        <v>0</v>
      </c>
      <c r="CC13" s="407">
        <v>0</v>
      </c>
      <c r="CD13" s="403">
        <v>0</v>
      </c>
      <c r="CE13" s="408">
        <v>0</v>
      </c>
      <c r="CF13" s="407">
        <v>0</v>
      </c>
      <c r="CG13" s="403">
        <v>0</v>
      </c>
      <c r="CH13" s="408">
        <v>0</v>
      </c>
      <c r="CI13" s="407">
        <v>0</v>
      </c>
      <c r="CJ13" s="403">
        <v>0</v>
      </c>
      <c r="CK13" s="408">
        <v>0</v>
      </c>
      <c r="CL13" s="407">
        <v>0</v>
      </c>
      <c r="CM13" s="403">
        <v>0</v>
      </c>
      <c r="CN13" s="408">
        <v>0</v>
      </c>
      <c r="CO13" s="407">
        <v>0</v>
      </c>
      <c r="CP13" s="403">
        <v>0</v>
      </c>
      <c r="CQ13" s="408">
        <v>0</v>
      </c>
      <c r="CR13" s="407">
        <v>0</v>
      </c>
      <c r="CS13" s="403">
        <v>0</v>
      </c>
      <c r="CT13" s="408">
        <v>0</v>
      </c>
      <c r="CU13" s="407">
        <v>0</v>
      </c>
      <c r="CV13" s="403">
        <v>0</v>
      </c>
      <c r="CW13" s="408">
        <v>0</v>
      </c>
      <c r="CX13" s="407">
        <v>0</v>
      </c>
      <c r="CY13" s="403">
        <v>0</v>
      </c>
      <c r="CZ13" s="408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0</v>
      </c>
      <c r="DS13" s="385" t="s">
        <v>21</v>
      </c>
      <c r="DT13" s="406" t="s">
        <v>21</v>
      </c>
      <c r="DU13" s="385">
        <v>0</v>
      </c>
      <c r="DV13" s="385">
        <v>0</v>
      </c>
      <c r="DW13" s="385">
        <v>0</v>
      </c>
      <c r="DX13" s="385">
        <v>0</v>
      </c>
    </row>
    <row r="14" spans="1:128" ht="12.75" hidden="1" customHeight="1" x14ac:dyDescent="0.25">
      <c r="A14" s="404" t="s">
        <v>21</v>
      </c>
      <c r="B14" s="405"/>
      <c r="C14" s="406"/>
      <c r="D14" s="406"/>
      <c r="E14" s="385"/>
      <c r="F14" s="407"/>
      <c r="G14" s="403"/>
      <c r="H14" s="408"/>
      <c r="I14" s="407"/>
      <c r="J14" s="403"/>
      <c r="K14" s="408"/>
      <c r="L14" s="407"/>
      <c r="M14" s="403"/>
      <c r="N14" s="408"/>
      <c r="O14" s="407"/>
      <c r="P14" s="403"/>
      <c r="Q14" s="408"/>
      <c r="R14" s="407"/>
      <c r="S14" s="403"/>
      <c r="T14" s="408"/>
      <c r="U14" s="407"/>
      <c r="V14" s="403"/>
      <c r="W14" s="408"/>
      <c r="X14" s="407"/>
      <c r="Y14" s="403"/>
      <c r="Z14" s="408"/>
      <c r="AA14" s="407"/>
      <c r="AB14" s="403"/>
      <c r="AC14" s="408"/>
      <c r="AD14" s="407"/>
      <c r="AE14" s="403"/>
      <c r="AF14" s="408"/>
      <c r="AG14" s="407"/>
      <c r="AH14" s="403"/>
      <c r="AI14" s="408"/>
      <c r="AJ14" s="407"/>
      <c r="AK14" s="403"/>
      <c r="AL14" s="408"/>
      <c r="AM14" s="407"/>
      <c r="AN14" s="403"/>
      <c r="AO14" s="408"/>
      <c r="AP14" s="407"/>
      <c r="AQ14" s="403"/>
      <c r="AR14" s="408"/>
      <c r="AS14" s="407"/>
      <c r="AT14" s="403"/>
      <c r="AU14" s="408"/>
      <c r="AV14" s="10"/>
      <c r="AW14" s="10"/>
      <c r="AX14" s="385">
        <v>0</v>
      </c>
      <c r="AY14" s="385">
        <v>0</v>
      </c>
      <c r="AZ14" s="385">
        <v>0</v>
      </c>
      <c r="BA14" s="385">
        <v>0</v>
      </c>
      <c r="BB14" s="385">
        <v>0</v>
      </c>
      <c r="BC14" s="404" t="s">
        <v>21</v>
      </c>
      <c r="BD14" s="406" t="s">
        <v>21</v>
      </c>
      <c r="BE14" s="385">
        <v>0</v>
      </c>
      <c r="BF14" s="385">
        <v>0</v>
      </c>
      <c r="BG14" s="385">
        <v>0</v>
      </c>
      <c r="BH14" s="385">
        <v>0</v>
      </c>
      <c r="BI14" s="406">
        <v>-0.99999950000000004</v>
      </c>
      <c r="BK14" s="407">
        <v>0</v>
      </c>
      <c r="BL14" s="403">
        <v>0</v>
      </c>
      <c r="BM14" s="408">
        <v>0</v>
      </c>
      <c r="BN14" s="407">
        <v>0</v>
      </c>
      <c r="BO14" s="403">
        <v>0</v>
      </c>
      <c r="BP14" s="408">
        <v>0</v>
      </c>
      <c r="BQ14" s="407">
        <v>0</v>
      </c>
      <c r="BR14" s="403">
        <v>0</v>
      </c>
      <c r="BS14" s="408">
        <v>0</v>
      </c>
      <c r="BT14" s="407">
        <v>0</v>
      </c>
      <c r="BU14" s="403">
        <v>0</v>
      </c>
      <c r="BV14" s="408">
        <v>0</v>
      </c>
      <c r="BW14" s="407">
        <v>0</v>
      </c>
      <c r="BX14" s="403">
        <v>0</v>
      </c>
      <c r="BY14" s="408">
        <v>0</v>
      </c>
      <c r="BZ14" s="407">
        <v>0</v>
      </c>
      <c r="CA14" s="403">
        <v>0</v>
      </c>
      <c r="CB14" s="408">
        <v>0</v>
      </c>
      <c r="CC14" s="407">
        <v>0</v>
      </c>
      <c r="CD14" s="403">
        <v>0</v>
      </c>
      <c r="CE14" s="408">
        <v>0</v>
      </c>
      <c r="CF14" s="407">
        <v>0</v>
      </c>
      <c r="CG14" s="403">
        <v>0</v>
      </c>
      <c r="CH14" s="408">
        <v>0</v>
      </c>
      <c r="CI14" s="407">
        <v>0</v>
      </c>
      <c r="CJ14" s="403">
        <v>0</v>
      </c>
      <c r="CK14" s="408">
        <v>0</v>
      </c>
      <c r="CL14" s="407">
        <v>0</v>
      </c>
      <c r="CM14" s="403">
        <v>0</v>
      </c>
      <c r="CN14" s="408">
        <v>0</v>
      </c>
      <c r="CO14" s="407">
        <v>0</v>
      </c>
      <c r="CP14" s="403">
        <v>0</v>
      </c>
      <c r="CQ14" s="408">
        <v>0</v>
      </c>
      <c r="CR14" s="407">
        <v>0</v>
      </c>
      <c r="CS14" s="403">
        <v>0</v>
      </c>
      <c r="CT14" s="408">
        <v>0</v>
      </c>
      <c r="CU14" s="407">
        <v>0</v>
      </c>
      <c r="CV14" s="403">
        <v>0</v>
      </c>
      <c r="CW14" s="408">
        <v>0</v>
      </c>
      <c r="CX14" s="407">
        <v>0</v>
      </c>
      <c r="CY14" s="403">
        <v>0</v>
      </c>
      <c r="CZ14" s="40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0</v>
      </c>
      <c r="DS14" s="385" t="s">
        <v>21</v>
      </c>
      <c r="DT14" s="406" t="s">
        <v>21</v>
      </c>
      <c r="DU14" s="385">
        <v>0</v>
      </c>
      <c r="DV14" s="385">
        <v>0</v>
      </c>
      <c r="DW14" s="385">
        <v>0</v>
      </c>
      <c r="DX14" s="385">
        <v>0</v>
      </c>
    </row>
    <row r="15" spans="1:128" ht="12.75" hidden="1" customHeight="1" x14ac:dyDescent="0.25">
      <c r="A15" s="404" t="s">
        <v>21</v>
      </c>
      <c r="B15" s="405"/>
      <c r="C15" s="406"/>
      <c r="D15" s="406"/>
      <c r="E15" s="385"/>
      <c r="F15" s="407"/>
      <c r="G15" s="403"/>
      <c r="H15" s="408"/>
      <c r="I15" s="407"/>
      <c r="J15" s="403"/>
      <c r="K15" s="408"/>
      <c r="L15" s="407"/>
      <c r="M15" s="403"/>
      <c r="N15" s="408"/>
      <c r="O15" s="407"/>
      <c r="P15" s="403"/>
      <c r="Q15" s="408"/>
      <c r="R15" s="407"/>
      <c r="S15" s="403"/>
      <c r="T15" s="408"/>
      <c r="U15" s="407"/>
      <c r="V15" s="403"/>
      <c r="W15" s="408"/>
      <c r="X15" s="407"/>
      <c r="Y15" s="403"/>
      <c r="Z15" s="408"/>
      <c r="AA15" s="407"/>
      <c r="AB15" s="403"/>
      <c r="AC15" s="408"/>
      <c r="AD15" s="407"/>
      <c r="AE15" s="403"/>
      <c r="AF15" s="408"/>
      <c r="AG15" s="407"/>
      <c r="AH15" s="403"/>
      <c r="AI15" s="408"/>
      <c r="AJ15" s="407"/>
      <c r="AK15" s="403"/>
      <c r="AL15" s="408"/>
      <c r="AM15" s="407"/>
      <c r="AN15" s="403"/>
      <c r="AO15" s="408"/>
      <c r="AP15" s="407"/>
      <c r="AQ15" s="403"/>
      <c r="AR15" s="408"/>
      <c r="AS15" s="407"/>
      <c r="AT15" s="403"/>
      <c r="AU15" s="408"/>
      <c r="AV15" s="10"/>
      <c r="AW15" s="10"/>
      <c r="AX15" s="385">
        <v>0</v>
      </c>
      <c r="AY15" s="385">
        <v>0</v>
      </c>
      <c r="AZ15" s="385">
        <v>0</v>
      </c>
      <c r="BA15" s="385">
        <v>0</v>
      </c>
      <c r="BB15" s="385">
        <v>0</v>
      </c>
      <c r="BC15" s="404" t="s">
        <v>21</v>
      </c>
      <c r="BD15" s="406" t="s">
        <v>21</v>
      </c>
      <c r="BE15" s="385">
        <v>0</v>
      </c>
      <c r="BF15" s="385">
        <v>0</v>
      </c>
      <c r="BG15" s="385">
        <v>0</v>
      </c>
      <c r="BH15" s="385">
        <v>0</v>
      </c>
      <c r="BI15" s="406">
        <v>-0.99999950000000004</v>
      </c>
      <c r="BK15" s="407">
        <v>0</v>
      </c>
      <c r="BL15" s="403">
        <v>0</v>
      </c>
      <c r="BM15" s="408">
        <v>0</v>
      </c>
      <c r="BN15" s="407">
        <v>0</v>
      </c>
      <c r="BO15" s="403">
        <v>0</v>
      </c>
      <c r="BP15" s="408">
        <v>0</v>
      </c>
      <c r="BQ15" s="407">
        <v>0</v>
      </c>
      <c r="BR15" s="403">
        <v>0</v>
      </c>
      <c r="BS15" s="408">
        <v>0</v>
      </c>
      <c r="BT15" s="407">
        <v>0</v>
      </c>
      <c r="BU15" s="403">
        <v>0</v>
      </c>
      <c r="BV15" s="408">
        <v>0</v>
      </c>
      <c r="BW15" s="407">
        <v>0</v>
      </c>
      <c r="BX15" s="403">
        <v>0</v>
      </c>
      <c r="BY15" s="408">
        <v>0</v>
      </c>
      <c r="BZ15" s="407">
        <v>0</v>
      </c>
      <c r="CA15" s="403">
        <v>0</v>
      </c>
      <c r="CB15" s="408">
        <v>0</v>
      </c>
      <c r="CC15" s="407">
        <v>0</v>
      </c>
      <c r="CD15" s="403">
        <v>0</v>
      </c>
      <c r="CE15" s="408">
        <v>0</v>
      </c>
      <c r="CF15" s="407">
        <v>0</v>
      </c>
      <c r="CG15" s="403">
        <v>0</v>
      </c>
      <c r="CH15" s="408">
        <v>0</v>
      </c>
      <c r="CI15" s="407">
        <v>0</v>
      </c>
      <c r="CJ15" s="403">
        <v>0</v>
      </c>
      <c r="CK15" s="408">
        <v>0</v>
      </c>
      <c r="CL15" s="407">
        <v>0</v>
      </c>
      <c r="CM15" s="403">
        <v>0</v>
      </c>
      <c r="CN15" s="408">
        <v>0</v>
      </c>
      <c r="CO15" s="407">
        <v>0</v>
      </c>
      <c r="CP15" s="403">
        <v>0</v>
      </c>
      <c r="CQ15" s="408">
        <v>0</v>
      </c>
      <c r="CR15" s="407">
        <v>0</v>
      </c>
      <c r="CS15" s="403">
        <v>0</v>
      </c>
      <c r="CT15" s="408">
        <v>0</v>
      </c>
      <c r="CU15" s="407">
        <v>0</v>
      </c>
      <c r="CV15" s="403">
        <v>0</v>
      </c>
      <c r="CW15" s="408">
        <v>0</v>
      </c>
      <c r="CX15" s="407">
        <v>0</v>
      </c>
      <c r="CY15" s="403">
        <v>0</v>
      </c>
      <c r="CZ15" s="40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0</v>
      </c>
      <c r="DS15" s="385" t="s">
        <v>21</v>
      </c>
      <c r="DT15" s="406" t="s">
        <v>21</v>
      </c>
      <c r="DU15" s="385">
        <v>0</v>
      </c>
      <c r="DV15" s="385">
        <v>0</v>
      </c>
      <c r="DW15" s="385">
        <v>0</v>
      </c>
      <c r="DX15" s="385">
        <v>0</v>
      </c>
    </row>
    <row r="16" spans="1:128" ht="12.75" hidden="1" customHeight="1" x14ac:dyDescent="0.25">
      <c r="A16" s="404" t="s">
        <v>21</v>
      </c>
      <c r="B16" s="405"/>
      <c r="C16" s="406"/>
      <c r="D16" s="406"/>
      <c r="E16" s="385"/>
      <c r="F16" s="407"/>
      <c r="G16" s="403"/>
      <c r="H16" s="408"/>
      <c r="I16" s="407"/>
      <c r="J16" s="403"/>
      <c r="K16" s="408"/>
      <c r="L16" s="407"/>
      <c r="M16" s="403"/>
      <c r="N16" s="408"/>
      <c r="O16" s="407"/>
      <c r="P16" s="403"/>
      <c r="Q16" s="408"/>
      <c r="R16" s="407"/>
      <c r="S16" s="403"/>
      <c r="T16" s="408"/>
      <c r="U16" s="407"/>
      <c r="V16" s="403"/>
      <c r="W16" s="408"/>
      <c r="X16" s="407"/>
      <c r="Y16" s="403"/>
      <c r="Z16" s="408"/>
      <c r="AA16" s="407"/>
      <c r="AB16" s="403"/>
      <c r="AC16" s="408"/>
      <c r="AD16" s="407"/>
      <c r="AE16" s="403"/>
      <c r="AF16" s="408"/>
      <c r="AG16" s="407"/>
      <c r="AH16" s="403"/>
      <c r="AI16" s="408"/>
      <c r="AJ16" s="407"/>
      <c r="AK16" s="403"/>
      <c r="AL16" s="408"/>
      <c r="AM16" s="407"/>
      <c r="AN16" s="403"/>
      <c r="AO16" s="408"/>
      <c r="AP16" s="407"/>
      <c r="AQ16" s="403"/>
      <c r="AR16" s="408"/>
      <c r="AS16" s="407"/>
      <c r="AT16" s="403"/>
      <c r="AU16" s="408"/>
      <c r="AV16" s="10"/>
      <c r="AW16" s="10"/>
      <c r="AX16" s="385">
        <v>0</v>
      </c>
      <c r="AY16" s="385">
        <v>0</v>
      </c>
      <c r="AZ16" s="385">
        <v>0</v>
      </c>
      <c r="BA16" s="385">
        <v>0</v>
      </c>
      <c r="BB16" s="385">
        <v>0</v>
      </c>
      <c r="BC16" s="404" t="s">
        <v>21</v>
      </c>
      <c r="BD16" s="406" t="s">
        <v>21</v>
      </c>
      <c r="BE16" s="385">
        <v>0</v>
      </c>
      <c r="BF16" s="385">
        <v>0</v>
      </c>
      <c r="BG16" s="385">
        <v>0</v>
      </c>
      <c r="BH16" s="385">
        <v>0</v>
      </c>
      <c r="BI16" s="406">
        <v>-0.99999950000000004</v>
      </c>
      <c r="BK16" s="407">
        <v>0</v>
      </c>
      <c r="BL16" s="403">
        <v>0</v>
      </c>
      <c r="BM16" s="408">
        <v>0</v>
      </c>
      <c r="BN16" s="407">
        <v>0</v>
      </c>
      <c r="BO16" s="403">
        <v>0</v>
      </c>
      <c r="BP16" s="408">
        <v>0</v>
      </c>
      <c r="BQ16" s="407">
        <v>0</v>
      </c>
      <c r="BR16" s="403">
        <v>0</v>
      </c>
      <c r="BS16" s="408">
        <v>0</v>
      </c>
      <c r="BT16" s="407">
        <v>0</v>
      </c>
      <c r="BU16" s="403">
        <v>0</v>
      </c>
      <c r="BV16" s="408">
        <v>0</v>
      </c>
      <c r="BW16" s="407">
        <v>0</v>
      </c>
      <c r="BX16" s="403">
        <v>0</v>
      </c>
      <c r="BY16" s="408">
        <v>0</v>
      </c>
      <c r="BZ16" s="407">
        <v>0</v>
      </c>
      <c r="CA16" s="403">
        <v>0</v>
      </c>
      <c r="CB16" s="408">
        <v>0</v>
      </c>
      <c r="CC16" s="407">
        <v>0</v>
      </c>
      <c r="CD16" s="403">
        <v>0</v>
      </c>
      <c r="CE16" s="408">
        <v>0</v>
      </c>
      <c r="CF16" s="407">
        <v>0</v>
      </c>
      <c r="CG16" s="403">
        <v>0</v>
      </c>
      <c r="CH16" s="408">
        <v>0</v>
      </c>
      <c r="CI16" s="407">
        <v>0</v>
      </c>
      <c r="CJ16" s="403">
        <v>0</v>
      </c>
      <c r="CK16" s="408">
        <v>0</v>
      </c>
      <c r="CL16" s="407">
        <v>0</v>
      </c>
      <c r="CM16" s="403">
        <v>0</v>
      </c>
      <c r="CN16" s="408">
        <v>0</v>
      </c>
      <c r="CO16" s="407">
        <v>0</v>
      </c>
      <c r="CP16" s="403">
        <v>0</v>
      </c>
      <c r="CQ16" s="408">
        <v>0</v>
      </c>
      <c r="CR16" s="407">
        <v>0</v>
      </c>
      <c r="CS16" s="403">
        <v>0</v>
      </c>
      <c r="CT16" s="408">
        <v>0</v>
      </c>
      <c r="CU16" s="407">
        <v>0</v>
      </c>
      <c r="CV16" s="403">
        <v>0</v>
      </c>
      <c r="CW16" s="408">
        <v>0</v>
      </c>
      <c r="CX16" s="407">
        <v>0</v>
      </c>
      <c r="CY16" s="403">
        <v>0</v>
      </c>
      <c r="CZ16" s="40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385" t="s">
        <v>21</v>
      </c>
      <c r="DT16" s="406" t="s">
        <v>21</v>
      </c>
      <c r="DU16" s="385">
        <v>0</v>
      </c>
      <c r="DV16" s="385">
        <v>0</v>
      </c>
      <c r="DW16" s="385">
        <v>0</v>
      </c>
      <c r="DX16" s="385">
        <v>0</v>
      </c>
    </row>
    <row r="17" spans="1:128" ht="12.75" hidden="1" customHeight="1" x14ac:dyDescent="0.25">
      <c r="A17" s="404" t="s">
        <v>21</v>
      </c>
      <c r="B17" s="405"/>
      <c r="C17" s="406"/>
      <c r="D17" s="406"/>
      <c r="E17" s="385"/>
      <c r="F17" s="407"/>
      <c r="G17" s="403"/>
      <c r="H17" s="408"/>
      <c r="I17" s="407"/>
      <c r="J17" s="403"/>
      <c r="K17" s="408"/>
      <c r="L17" s="407"/>
      <c r="M17" s="403"/>
      <c r="N17" s="408"/>
      <c r="O17" s="407"/>
      <c r="P17" s="403"/>
      <c r="Q17" s="408"/>
      <c r="R17" s="407"/>
      <c r="S17" s="403"/>
      <c r="T17" s="408"/>
      <c r="U17" s="407"/>
      <c r="V17" s="403"/>
      <c r="W17" s="408"/>
      <c r="X17" s="407"/>
      <c r="Y17" s="403"/>
      <c r="Z17" s="408"/>
      <c r="AA17" s="407"/>
      <c r="AB17" s="403"/>
      <c r="AC17" s="408"/>
      <c r="AD17" s="407"/>
      <c r="AE17" s="403"/>
      <c r="AF17" s="408"/>
      <c r="AG17" s="407"/>
      <c r="AH17" s="403"/>
      <c r="AI17" s="408"/>
      <c r="AJ17" s="407"/>
      <c r="AK17" s="403"/>
      <c r="AL17" s="408"/>
      <c r="AM17" s="407"/>
      <c r="AN17" s="403"/>
      <c r="AO17" s="408"/>
      <c r="AP17" s="407"/>
      <c r="AQ17" s="403"/>
      <c r="AR17" s="408"/>
      <c r="AS17" s="407"/>
      <c r="AT17" s="403"/>
      <c r="AU17" s="408"/>
      <c r="AV17" s="10"/>
      <c r="AW17" s="10"/>
      <c r="AX17" s="385">
        <v>0</v>
      </c>
      <c r="AY17" s="385">
        <v>0</v>
      </c>
      <c r="AZ17" s="385">
        <v>0</v>
      </c>
      <c r="BA17" s="385">
        <v>0</v>
      </c>
      <c r="BB17" s="385">
        <v>0</v>
      </c>
      <c r="BC17" s="404" t="s">
        <v>21</v>
      </c>
      <c r="BD17" s="406" t="s">
        <v>21</v>
      </c>
      <c r="BE17" s="385">
        <v>0</v>
      </c>
      <c r="BF17" s="385">
        <v>0</v>
      </c>
      <c r="BG17" s="385">
        <v>0</v>
      </c>
      <c r="BH17" s="385">
        <v>0</v>
      </c>
      <c r="BI17" s="406">
        <v>-0.99999950000000004</v>
      </c>
      <c r="BK17" s="407">
        <v>0</v>
      </c>
      <c r="BL17" s="403">
        <v>0</v>
      </c>
      <c r="BM17" s="408">
        <v>0</v>
      </c>
      <c r="BN17" s="407">
        <v>0</v>
      </c>
      <c r="BO17" s="403">
        <v>0</v>
      </c>
      <c r="BP17" s="408">
        <v>0</v>
      </c>
      <c r="BQ17" s="407">
        <v>0</v>
      </c>
      <c r="BR17" s="403">
        <v>0</v>
      </c>
      <c r="BS17" s="408">
        <v>0</v>
      </c>
      <c r="BT17" s="407">
        <v>0</v>
      </c>
      <c r="BU17" s="403">
        <v>0</v>
      </c>
      <c r="BV17" s="408">
        <v>0</v>
      </c>
      <c r="BW17" s="407">
        <v>0</v>
      </c>
      <c r="BX17" s="403">
        <v>0</v>
      </c>
      <c r="BY17" s="408">
        <v>0</v>
      </c>
      <c r="BZ17" s="407">
        <v>0</v>
      </c>
      <c r="CA17" s="403">
        <v>0</v>
      </c>
      <c r="CB17" s="408">
        <v>0</v>
      </c>
      <c r="CC17" s="407">
        <v>0</v>
      </c>
      <c r="CD17" s="403">
        <v>0</v>
      </c>
      <c r="CE17" s="408">
        <v>0</v>
      </c>
      <c r="CF17" s="407">
        <v>0</v>
      </c>
      <c r="CG17" s="403">
        <v>0</v>
      </c>
      <c r="CH17" s="408">
        <v>0</v>
      </c>
      <c r="CI17" s="407">
        <v>0</v>
      </c>
      <c r="CJ17" s="403">
        <v>0</v>
      </c>
      <c r="CK17" s="408">
        <v>0</v>
      </c>
      <c r="CL17" s="407">
        <v>0</v>
      </c>
      <c r="CM17" s="403">
        <v>0</v>
      </c>
      <c r="CN17" s="408">
        <v>0</v>
      </c>
      <c r="CO17" s="407">
        <v>0</v>
      </c>
      <c r="CP17" s="403">
        <v>0</v>
      </c>
      <c r="CQ17" s="408">
        <v>0</v>
      </c>
      <c r="CR17" s="407">
        <v>0</v>
      </c>
      <c r="CS17" s="403">
        <v>0</v>
      </c>
      <c r="CT17" s="408">
        <v>0</v>
      </c>
      <c r="CU17" s="407">
        <v>0</v>
      </c>
      <c r="CV17" s="403">
        <v>0</v>
      </c>
      <c r="CW17" s="408">
        <v>0</v>
      </c>
      <c r="CX17" s="407">
        <v>0</v>
      </c>
      <c r="CY17" s="403">
        <v>0</v>
      </c>
      <c r="CZ17" s="40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385" t="s">
        <v>21</v>
      </c>
      <c r="DT17" s="406" t="s">
        <v>21</v>
      </c>
      <c r="DU17" s="385">
        <v>0</v>
      </c>
      <c r="DV17" s="385">
        <v>0</v>
      </c>
      <c r="DW17" s="385">
        <v>0</v>
      </c>
      <c r="DX17" s="385">
        <v>0</v>
      </c>
    </row>
    <row r="18" spans="1:128" ht="12.75" hidden="1" customHeight="1" x14ac:dyDescent="0.25">
      <c r="A18" s="404" t="s">
        <v>21</v>
      </c>
      <c r="B18" s="405"/>
      <c r="C18" s="406"/>
      <c r="D18" s="406"/>
      <c r="E18" s="385"/>
      <c r="F18" s="407"/>
      <c r="G18" s="403"/>
      <c r="H18" s="408"/>
      <c r="I18" s="407"/>
      <c r="J18" s="403"/>
      <c r="K18" s="408"/>
      <c r="L18" s="407"/>
      <c r="M18" s="403"/>
      <c r="N18" s="408"/>
      <c r="O18" s="407"/>
      <c r="P18" s="403"/>
      <c r="Q18" s="408"/>
      <c r="R18" s="407"/>
      <c r="S18" s="403"/>
      <c r="T18" s="408"/>
      <c r="U18" s="407"/>
      <c r="V18" s="403"/>
      <c r="W18" s="408"/>
      <c r="X18" s="407"/>
      <c r="Y18" s="403"/>
      <c r="Z18" s="408"/>
      <c r="AA18" s="407"/>
      <c r="AB18" s="403"/>
      <c r="AC18" s="408"/>
      <c r="AD18" s="407"/>
      <c r="AE18" s="403"/>
      <c r="AF18" s="408"/>
      <c r="AG18" s="407"/>
      <c r="AH18" s="403"/>
      <c r="AI18" s="408"/>
      <c r="AJ18" s="407"/>
      <c r="AK18" s="403"/>
      <c r="AL18" s="408"/>
      <c r="AM18" s="407"/>
      <c r="AN18" s="403"/>
      <c r="AO18" s="408"/>
      <c r="AP18" s="407"/>
      <c r="AQ18" s="403"/>
      <c r="AR18" s="408"/>
      <c r="AS18" s="407"/>
      <c r="AT18" s="403"/>
      <c r="AU18" s="408"/>
      <c r="AV18" s="10"/>
      <c r="AW18" s="10"/>
      <c r="AX18" s="385">
        <v>0</v>
      </c>
      <c r="AY18" s="385">
        <v>0</v>
      </c>
      <c r="AZ18" s="385">
        <v>0</v>
      </c>
      <c r="BA18" s="385">
        <v>0</v>
      </c>
      <c r="BB18" s="385">
        <v>0</v>
      </c>
      <c r="BC18" s="404" t="s">
        <v>21</v>
      </c>
      <c r="BD18" s="406" t="s">
        <v>21</v>
      </c>
      <c r="BE18" s="385">
        <v>0</v>
      </c>
      <c r="BF18" s="385">
        <v>0</v>
      </c>
      <c r="BG18" s="385">
        <v>0</v>
      </c>
      <c r="BH18" s="385">
        <v>0</v>
      </c>
      <c r="BI18" s="406">
        <v>-0.99999950000000004</v>
      </c>
      <c r="BK18" s="407">
        <v>0</v>
      </c>
      <c r="BL18" s="403">
        <v>0</v>
      </c>
      <c r="BM18" s="408">
        <v>0</v>
      </c>
      <c r="BN18" s="407">
        <v>0</v>
      </c>
      <c r="BO18" s="403">
        <v>0</v>
      </c>
      <c r="BP18" s="408">
        <v>0</v>
      </c>
      <c r="BQ18" s="407">
        <v>0</v>
      </c>
      <c r="BR18" s="403">
        <v>0</v>
      </c>
      <c r="BS18" s="408">
        <v>0</v>
      </c>
      <c r="BT18" s="407">
        <v>0</v>
      </c>
      <c r="BU18" s="403">
        <v>0</v>
      </c>
      <c r="BV18" s="408">
        <v>0</v>
      </c>
      <c r="BW18" s="407">
        <v>0</v>
      </c>
      <c r="BX18" s="403">
        <v>0</v>
      </c>
      <c r="BY18" s="408">
        <v>0</v>
      </c>
      <c r="BZ18" s="407">
        <v>0</v>
      </c>
      <c r="CA18" s="403">
        <v>0</v>
      </c>
      <c r="CB18" s="408">
        <v>0</v>
      </c>
      <c r="CC18" s="407">
        <v>0</v>
      </c>
      <c r="CD18" s="403">
        <v>0</v>
      </c>
      <c r="CE18" s="408">
        <v>0</v>
      </c>
      <c r="CF18" s="407">
        <v>0</v>
      </c>
      <c r="CG18" s="403">
        <v>0</v>
      </c>
      <c r="CH18" s="408">
        <v>0</v>
      </c>
      <c r="CI18" s="407">
        <v>0</v>
      </c>
      <c r="CJ18" s="403">
        <v>0</v>
      </c>
      <c r="CK18" s="408">
        <v>0</v>
      </c>
      <c r="CL18" s="407">
        <v>0</v>
      </c>
      <c r="CM18" s="403">
        <v>0</v>
      </c>
      <c r="CN18" s="408">
        <v>0</v>
      </c>
      <c r="CO18" s="407">
        <v>0</v>
      </c>
      <c r="CP18" s="403">
        <v>0</v>
      </c>
      <c r="CQ18" s="408">
        <v>0</v>
      </c>
      <c r="CR18" s="407">
        <v>0</v>
      </c>
      <c r="CS18" s="403">
        <v>0</v>
      </c>
      <c r="CT18" s="408">
        <v>0</v>
      </c>
      <c r="CU18" s="407">
        <v>0</v>
      </c>
      <c r="CV18" s="403">
        <v>0</v>
      </c>
      <c r="CW18" s="408">
        <v>0</v>
      </c>
      <c r="CX18" s="407">
        <v>0</v>
      </c>
      <c r="CY18" s="403">
        <v>0</v>
      </c>
      <c r="CZ18" s="40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385" t="s">
        <v>21</v>
      </c>
      <c r="DT18" s="406" t="s">
        <v>21</v>
      </c>
      <c r="DU18" s="385">
        <v>0</v>
      </c>
      <c r="DV18" s="385">
        <v>0</v>
      </c>
      <c r="DW18" s="385">
        <v>0</v>
      </c>
      <c r="DX18" s="385">
        <v>0</v>
      </c>
    </row>
    <row r="19" spans="1:128" ht="12.75" hidden="1" customHeight="1" x14ac:dyDescent="0.25">
      <c r="A19" s="404" t="s">
        <v>21</v>
      </c>
      <c r="B19" s="405"/>
      <c r="C19" s="406"/>
      <c r="D19" s="406"/>
      <c r="E19" s="385"/>
      <c r="F19" s="407"/>
      <c r="G19" s="403"/>
      <c r="H19" s="408"/>
      <c r="I19" s="407"/>
      <c r="J19" s="403"/>
      <c r="K19" s="408"/>
      <c r="L19" s="407"/>
      <c r="M19" s="403"/>
      <c r="N19" s="408"/>
      <c r="O19" s="407"/>
      <c r="P19" s="403"/>
      <c r="Q19" s="408"/>
      <c r="R19" s="407"/>
      <c r="S19" s="403"/>
      <c r="T19" s="408"/>
      <c r="U19" s="407"/>
      <c r="V19" s="403"/>
      <c r="W19" s="408"/>
      <c r="X19" s="407"/>
      <c r="Y19" s="403"/>
      <c r="Z19" s="408"/>
      <c r="AA19" s="407"/>
      <c r="AB19" s="403"/>
      <c r="AC19" s="408"/>
      <c r="AD19" s="407"/>
      <c r="AE19" s="403"/>
      <c r="AF19" s="408"/>
      <c r="AG19" s="407"/>
      <c r="AH19" s="403"/>
      <c r="AI19" s="408"/>
      <c r="AJ19" s="407"/>
      <c r="AK19" s="403"/>
      <c r="AL19" s="408"/>
      <c r="AM19" s="407"/>
      <c r="AN19" s="403"/>
      <c r="AO19" s="408"/>
      <c r="AP19" s="407"/>
      <c r="AQ19" s="403"/>
      <c r="AR19" s="408"/>
      <c r="AS19" s="407"/>
      <c r="AT19" s="403"/>
      <c r="AU19" s="408"/>
      <c r="AV19" s="10"/>
      <c r="AW19" s="10"/>
      <c r="AX19" s="385">
        <v>0</v>
      </c>
      <c r="AY19" s="385">
        <v>0</v>
      </c>
      <c r="AZ19" s="385">
        <v>0</v>
      </c>
      <c r="BA19" s="385">
        <v>0</v>
      </c>
      <c r="BB19" s="385">
        <v>0</v>
      </c>
      <c r="BC19" s="404" t="s">
        <v>21</v>
      </c>
      <c r="BD19" s="406" t="s">
        <v>21</v>
      </c>
      <c r="BE19" s="385">
        <v>0</v>
      </c>
      <c r="BF19" s="385">
        <v>0</v>
      </c>
      <c r="BG19" s="385">
        <v>0</v>
      </c>
      <c r="BH19" s="385">
        <v>0</v>
      </c>
      <c r="BI19" s="406">
        <v>-0.99999950000000004</v>
      </c>
      <c r="BK19" s="407">
        <v>0</v>
      </c>
      <c r="BL19" s="403">
        <v>0</v>
      </c>
      <c r="BM19" s="408">
        <v>0</v>
      </c>
      <c r="BN19" s="407">
        <v>0</v>
      </c>
      <c r="BO19" s="403">
        <v>0</v>
      </c>
      <c r="BP19" s="408">
        <v>0</v>
      </c>
      <c r="BQ19" s="407">
        <v>0</v>
      </c>
      <c r="BR19" s="403">
        <v>0</v>
      </c>
      <c r="BS19" s="408">
        <v>0</v>
      </c>
      <c r="BT19" s="407">
        <v>0</v>
      </c>
      <c r="BU19" s="403">
        <v>0</v>
      </c>
      <c r="BV19" s="408">
        <v>0</v>
      </c>
      <c r="BW19" s="407">
        <v>0</v>
      </c>
      <c r="BX19" s="403">
        <v>0</v>
      </c>
      <c r="BY19" s="408">
        <v>0</v>
      </c>
      <c r="BZ19" s="407">
        <v>0</v>
      </c>
      <c r="CA19" s="403">
        <v>0</v>
      </c>
      <c r="CB19" s="408">
        <v>0</v>
      </c>
      <c r="CC19" s="407">
        <v>0</v>
      </c>
      <c r="CD19" s="403">
        <v>0</v>
      </c>
      <c r="CE19" s="408">
        <v>0</v>
      </c>
      <c r="CF19" s="407">
        <v>0</v>
      </c>
      <c r="CG19" s="403">
        <v>0</v>
      </c>
      <c r="CH19" s="408">
        <v>0</v>
      </c>
      <c r="CI19" s="407">
        <v>0</v>
      </c>
      <c r="CJ19" s="403">
        <v>0</v>
      </c>
      <c r="CK19" s="408">
        <v>0</v>
      </c>
      <c r="CL19" s="407">
        <v>0</v>
      </c>
      <c r="CM19" s="403">
        <v>0</v>
      </c>
      <c r="CN19" s="408">
        <v>0</v>
      </c>
      <c r="CO19" s="407">
        <v>0</v>
      </c>
      <c r="CP19" s="403">
        <v>0</v>
      </c>
      <c r="CQ19" s="408">
        <v>0</v>
      </c>
      <c r="CR19" s="407">
        <v>0</v>
      </c>
      <c r="CS19" s="403">
        <v>0</v>
      </c>
      <c r="CT19" s="408">
        <v>0</v>
      </c>
      <c r="CU19" s="407">
        <v>0</v>
      </c>
      <c r="CV19" s="403">
        <v>0</v>
      </c>
      <c r="CW19" s="408">
        <v>0</v>
      </c>
      <c r="CX19" s="407">
        <v>0</v>
      </c>
      <c r="CY19" s="403">
        <v>0</v>
      </c>
      <c r="CZ19" s="40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385" t="s">
        <v>21</v>
      </c>
      <c r="DT19" s="406" t="s">
        <v>21</v>
      </c>
      <c r="DU19" s="385">
        <v>0</v>
      </c>
      <c r="DV19" s="385">
        <v>0</v>
      </c>
      <c r="DW19" s="385">
        <v>0</v>
      </c>
      <c r="DX19" s="385">
        <v>0</v>
      </c>
    </row>
    <row r="20" spans="1:128" ht="12.75" hidden="1" customHeight="1" x14ac:dyDescent="0.25">
      <c r="A20" s="404" t="s">
        <v>21</v>
      </c>
      <c r="B20" s="405"/>
      <c r="C20" s="406"/>
      <c r="D20" s="406"/>
      <c r="E20" s="385"/>
      <c r="F20" s="407"/>
      <c r="G20" s="403"/>
      <c r="H20" s="408"/>
      <c r="I20" s="407"/>
      <c r="J20" s="403"/>
      <c r="K20" s="408"/>
      <c r="L20" s="407"/>
      <c r="M20" s="403"/>
      <c r="N20" s="408"/>
      <c r="O20" s="407"/>
      <c r="P20" s="403"/>
      <c r="Q20" s="408"/>
      <c r="R20" s="407"/>
      <c r="S20" s="403"/>
      <c r="T20" s="408"/>
      <c r="U20" s="407"/>
      <c r="V20" s="403"/>
      <c r="W20" s="408"/>
      <c r="X20" s="407"/>
      <c r="Y20" s="403"/>
      <c r="Z20" s="408"/>
      <c r="AA20" s="407"/>
      <c r="AB20" s="403"/>
      <c r="AC20" s="408"/>
      <c r="AD20" s="407"/>
      <c r="AE20" s="403"/>
      <c r="AF20" s="408"/>
      <c r="AG20" s="407"/>
      <c r="AH20" s="403"/>
      <c r="AI20" s="408"/>
      <c r="AJ20" s="407"/>
      <c r="AK20" s="403"/>
      <c r="AL20" s="408"/>
      <c r="AM20" s="407"/>
      <c r="AN20" s="403"/>
      <c r="AO20" s="408"/>
      <c r="AP20" s="407"/>
      <c r="AQ20" s="403"/>
      <c r="AR20" s="408"/>
      <c r="AS20" s="407"/>
      <c r="AT20" s="403"/>
      <c r="AU20" s="408"/>
      <c r="AV20" s="10"/>
      <c r="AW20" s="10"/>
      <c r="AX20" s="385">
        <v>0</v>
      </c>
      <c r="AY20" s="385">
        <v>0</v>
      </c>
      <c r="AZ20" s="385">
        <v>0</v>
      </c>
      <c r="BA20" s="385">
        <v>0</v>
      </c>
      <c r="BB20" s="385">
        <v>0</v>
      </c>
      <c r="BC20" s="404" t="s">
        <v>21</v>
      </c>
      <c r="BD20" s="406" t="s">
        <v>21</v>
      </c>
      <c r="BE20" s="385">
        <v>0</v>
      </c>
      <c r="BF20" s="385">
        <v>0</v>
      </c>
      <c r="BG20" s="385">
        <v>0</v>
      </c>
      <c r="BH20" s="385">
        <v>0</v>
      </c>
      <c r="BI20" s="406">
        <v>-0.99999950000000004</v>
      </c>
      <c r="BK20" s="407">
        <v>0</v>
      </c>
      <c r="BL20" s="403">
        <v>0</v>
      </c>
      <c r="BM20" s="408">
        <v>0</v>
      </c>
      <c r="BN20" s="407">
        <v>0</v>
      </c>
      <c r="BO20" s="403">
        <v>0</v>
      </c>
      <c r="BP20" s="408">
        <v>0</v>
      </c>
      <c r="BQ20" s="407">
        <v>0</v>
      </c>
      <c r="BR20" s="403">
        <v>0</v>
      </c>
      <c r="BS20" s="408">
        <v>0</v>
      </c>
      <c r="BT20" s="407">
        <v>0</v>
      </c>
      <c r="BU20" s="403">
        <v>0</v>
      </c>
      <c r="BV20" s="408">
        <v>0</v>
      </c>
      <c r="BW20" s="407">
        <v>0</v>
      </c>
      <c r="BX20" s="403">
        <v>0</v>
      </c>
      <c r="BY20" s="408">
        <v>0</v>
      </c>
      <c r="BZ20" s="407">
        <v>0</v>
      </c>
      <c r="CA20" s="403">
        <v>0</v>
      </c>
      <c r="CB20" s="408">
        <v>0</v>
      </c>
      <c r="CC20" s="407">
        <v>0</v>
      </c>
      <c r="CD20" s="403">
        <v>0</v>
      </c>
      <c r="CE20" s="408">
        <v>0</v>
      </c>
      <c r="CF20" s="407">
        <v>0</v>
      </c>
      <c r="CG20" s="403">
        <v>0</v>
      </c>
      <c r="CH20" s="408">
        <v>0</v>
      </c>
      <c r="CI20" s="407">
        <v>0</v>
      </c>
      <c r="CJ20" s="403">
        <v>0</v>
      </c>
      <c r="CK20" s="408">
        <v>0</v>
      </c>
      <c r="CL20" s="407">
        <v>0</v>
      </c>
      <c r="CM20" s="403">
        <v>0</v>
      </c>
      <c r="CN20" s="408">
        <v>0</v>
      </c>
      <c r="CO20" s="407">
        <v>0</v>
      </c>
      <c r="CP20" s="403">
        <v>0</v>
      </c>
      <c r="CQ20" s="408">
        <v>0</v>
      </c>
      <c r="CR20" s="407">
        <v>0</v>
      </c>
      <c r="CS20" s="403">
        <v>0</v>
      </c>
      <c r="CT20" s="408">
        <v>0</v>
      </c>
      <c r="CU20" s="407">
        <v>0</v>
      </c>
      <c r="CV20" s="403">
        <v>0</v>
      </c>
      <c r="CW20" s="408">
        <v>0</v>
      </c>
      <c r="CX20" s="407">
        <v>0</v>
      </c>
      <c r="CY20" s="403">
        <v>0</v>
      </c>
      <c r="CZ20" s="40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385" t="s">
        <v>21</v>
      </c>
      <c r="DT20" s="406" t="s">
        <v>21</v>
      </c>
      <c r="DU20" s="385">
        <v>0</v>
      </c>
      <c r="DV20" s="385">
        <v>0</v>
      </c>
      <c r="DW20" s="385">
        <v>0</v>
      </c>
      <c r="DX20" s="385">
        <v>0</v>
      </c>
    </row>
    <row r="21" spans="1:128" ht="12.75" hidden="1" customHeight="1" x14ac:dyDescent="0.25">
      <c r="A21" s="404" t="s">
        <v>21</v>
      </c>
      <c r="B21" s="405"/>
      <c r="C21" s="406"/>
      <c r="D21" s="406"/>
      <c r="E21" s="385"/>
      <c r="F21" s="407"/>
      <c r="G21" s="403"/>
      <c r="H21" s="408"/>
      <c r="I21" s="407"/>
      <c r="J21" s="403"/>
      <c r="K21" s="408"/>
      <c r="L21" s="407"/>
      <c r="M21" s="403"/>
      <c r="N21" s="408"/>
      <c r="O21" s="407"/>
      <c r="P21" s="403"/>
      <c r="Q21" s="408"/>
      <c r="R21" s="407"/>
      <c r="S21" s="403"/>
      <c r="T21" s="408"/>
      <c r="U21" s="407"/>
      <c r="V21" s="403"/>
      <c r="W21" s="408"/>
      <c r="X21" s="407"/>
      <c r="Y21" s="403"/>
      <c r="Z21" s="408"/>
      <c r="AA21" s="407"/>
      <c r="AB21" s="403"/>
      <c r="AC21" s="408"/>
      <c r="AD21" s="407"/>
      <c r="AE21" s="403"/>
      <c r="AF21" s="408"/>
      <c r="AG21" s="407"/>
      <c r="AH21" s="403"/>
      <c r="AI21" s="408"/>
      <c r="AJ21" s="407"/>
      <c r="AK21" s="403"/>
      <c r="AL21" s="408"/>
      <c r="AM21" s="407"/>
      <c r="AN21" s="403"/>
      <c r="AO21" s="408"/>
      <c r="AP21" s="407"/>
      <c r="AQ21" s="403"/>
      <c r="AR21" s="408"/>
      <c r="AS21" s="407"/>
      <c r="AT21" s="403"/>
      <c r="AU21" s="408"/>
      <c r="AV21" s="10"/>
      <c r="AW21" s="10"/>
      <c r="AX21" s="385">
        <v>0</v>
      </c>
      <c r="AY21" s="385">
        <v>0</v>
      </c>
      <c r="AZ21" s="385">
        <v>0</v>
      </c>
      <c r="BA21" s="385">
        <v>0</v>
      </c>
      <c r="BB21" s="385">
        <v>0</v>
      </c>
      <c r="BC21" s="404" t="s">
        <v>21</v>
      </c>
      <c r="BD21" s="406" t="s">
        <v>21</v>
      </c>
      <c r="BE21" s="385">
        <v>0</v>
      </c>
      <c r="BF21" s="385">
        <v>0</v>
      </c>
      <c r="BG21" s="385">
        <v>0</v>
      </c>
      <c r="BH21" s="385">
        <v>0</v>
      </c>
      <c r="BI21" s="406">
        <v>-0.99999950000000004</v>
      </c>
      <c r="BK21" s="407">
        <v>0</v>
      </c>
      <c r="BL21" s="403">
        <v>0</v>
      </c>
      <c r="BM21" s="408">
        <v>0</v>
      </c>
      <c r="BN21" s="407">
        <v>0</v>
      </c>
      <c r="BO21" s="403">
        <v>0</v>
      </c>
      <c r="BP21" s="408">
        <v>0</v>
      </c>
      <c r="BQ21" s="407">
        <v>0</v>
      </c>
      <c r="BR21" s="403">
        <v>0</v>
      </c>
      <c r="BS21" s="408">
        <v>0</v>
      </c>
      <c r="BT21" s="407">
        <v>0</v>
      </c>
      <c r="BU21" s="403">
        <v>0</v>
      </c>
      <c r="BV21" s="408">
        <v>0</v>
      </c>
      <c r="BW21" s="407">
        <v>0</v>
      </c>
      <c r="BX21" s="403">
        <v>0</v>
      </c>
      <c r="BY21" s="408">
        <v>0</v>
      </c>
      <c r="BZ21" s="407">
        <v>0</v>
      </c>
      <c r="CA21" s="403">
        <v>0</v>
      </c>
      <c r="CB21" s="408">
        <v>0</v>
      </c>
      <c r="CC21" s="407">
        <v>0</v>
      </c>
      <c r="CD21" s="403">
        <v>0</v>
      </c>
      <c r="CE21" s="408">
        <v>0</v>
      </c>
      <c r="CF21" s="407">
        <v>0</v>
      </c>
      <c r="CG21" s="403">
        <v>0</v>
      </c>
      <c r="CH21" s="408">
        <v>0</v>
      </c>
      <c r="CI21" s="407">
        <v>0</v>
      </c>
      <c r="CJ21" s="403">
        <v>0</v>
      </c>
      <c r="CK21" s="408">
        <v>0</v>
      </c>
      <c r="CL21" s="407">
        <v>0</v>
      </c>
      <c r="CM21" s="403">
        <v>0</v>
      </c>
      <c r="CN21" s="408">
        <v>0</v>
      </c>
      <c r="CO21" s="407">
        <v>0</v>
      </c>
      <c r="CP21" s="403">
        <v>0</v>
      </c>
      <c r="CQ21" s="408">
        <v>0</v>
      </c>
      <c r="CR21" s="407">
        <v>0</v>
      </c>
      <c r="CS21" s="403">
        <v>0</v>
      </c>
      <c r="CT21" s="408">
        <v>0</v>
      </c>
      <c r="CU21" s="407">
        <v>0</v>
      </c>
      <c r="CV21" s="403">
        <v>0</v>
      </c>
      <c r="CW21" s="408">
        <v>0</v>
      </c>
      <c r="CX21" s="407">
        <v>0</v>
      </c>
      <c r="CY21" s="403">
        <v>0</v>
      </c>
      <c r="CZ21" s="40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385" t="s">
        <v>21</v>
      </c>
      <c r="DT21" s="406" t="s">
        <v>21</v>
      </c>
      <c r="DU21" s="385">
        <v>0</v>
      </c>
      <c r="DV21" s="385">
        <v>0</v>
      </c>
      <c r="DW21" s="385">
        <v>0</v>
      </c>
      <c r="DX21" s="385">
        <v>0</v>
      </c>
    </row>
    <row r="22" spans="1:128" ht="12.75" hidden="1" customHeight="1" x14ac:dyDescent="0.25">
      <c r="A22" s="404" t="s">
        <v>21</v>
      </c>
      <c r="B22" s="405"/>
      <c r="C22" s="406"/>
      <c r="D22" s="406"/>
      <c r="E22" s="385"/>
      <c r="F22" s="407"/>
      <c r="G22" s="403"/>
      <c r="H22" s="408"/>
      <c r="I22" s="407"/>
      <c r="J22" s="403"/>
      <c r="K22" s="408"/>
      <c r="L22" s="407"/>
      <c r="M22" s="403"/>
      <c r="N22" s="408"/>
      <c r="O22" s="407"/>
      <c r="P22" s="403"/>
      <c r="Q22" s="408"/>
      <c r="R22" s="407"/>
      <c r="S22" s="403"/>
      <c r="T22" s="408"/>
      <c r="U22" s="407"/>
      <c r="V22" s="403"/>
      <c r="W22" s="408"/>
      <c r="X22" s="407"/>
      <c r="Y22" s="403"/>
      <c r="Z22" s="408"/>
      <c r="AA22" s="407"/>
      <c r="AB22" s="403"/>
      <c r="AC22" s="408"/>
      <c r="AD22" s="407"/>
      <c r="AE22" s="403"/>
      <c r="AF22" s="408"/>
      <c r="AG22" s="407"/>
      <c r="AH22" s="403"/>
      <c r="AI22" s="408"/>
      <c r="AJ22" s="407"/>
      <c r="AK22" s="403"/>
      <c r="AL22" s="408"/>
      <c r="AM22" s="407"/>
      <c r="AN22" s="403"/>
      <c r="AO22" s="408"/>
      <c r="AP22" s="407"/>
      <c r="AQ22" s="403"/>
      <c r="AR22" s="408"/>
      <c r="AS22" s="407"/>
      <c r="AT22" s="403"/>
      <c r="AU22" s="408"/>
      <c r="AV22" s="10"/>
      <c r="AW22" s="10"/>
      <c r="AX22" s="385">
        <v>0</v>
      </c>
      <c r="AY22" s="385">
        <v>0</v>
      </c>
      <c r="AZ22" s="385">
        <v>0</v>
      </c>
      <c r="BA22" s="385">
        <v>0</v>
      </c>
      <c r="BB22" s="385">
        <v>0</v>
      </c>
      <c r="BC22" s="404" t="s">
        <v>21</v>
      </c>
      <c r="BD22" s="406" t="s">
        <v>21</v>
      </c>
      <c r="BE22" s="385">
        <v>0</v>
      </c>
      <c r="BF22" s="385">
        <v>0</v>
      </c>
      <c r="BG22" s="385">
        <v>0</v>
      </c>
      <c r="BH22" s="385">
        <v>0</v>
      </c>
      <c r="BI22" s="406">
        <v>-0.99999950000000004</v>
      </c>
      <c r="BK22" s="407">
        <v>0</v>
      </c>
      <c r="BL22" s="403">
        <v>0</v>
      </c>
      <c r="BM22" s="408">
        <v>0</v>
      </c>
      <c r="BN22" s="407">
        <v>0</v>
      </c>
      <c r="BO22" s="403">
        <v>0</v>
      </c>
      <c r="BP22" s="408">
        <v>0</v>
      </c>
      <c r="BQ22" s="407">
        <v>0</v>
      </c>
      <c r="BR22" s="403">
        <v>0</v>
      </c>
      <c r="BS22" s="408">
        <v>0</v>
      </c>
      <c r="BT22" s="407">
        <v>0</v>
      </c>
      <c r="BU22" s="403">
        <v>0</v>
      </c>
      <c r="BV22" s="408">
        <v>0</v>
      </c>
      <c r="BW22" s="407">
        <v>0</v>
      </c>
      <c r="BX22" s="403">
        <v>0</v>
      </c>
      <c r="BY22" s="408">
        <v>0</v>
      </c>
      <c r="BZ22" s="407">
        <v>0</v>
      </c>
      <c r="CA22" s="403">
        <v>0</v>
      </c>
      <c r="CB22" s="408">
        <v>0</v>
      </c>
      <c r="CC22" s="407">
        <v>0</v>
      </c>
      <c r="CD22" s="403">
        <v>0</v>
      </c>
      <c r="CE22" s="408">
        <v>0</v>
      </c>
      <c r="CF22" s="407">
        <v>0</v>
      </c>
      <c r="CG22" s="403">
        <v>0</v>
      </c>
      <c r="CH22" s="408">
        <v>0</v>
      </c>
      <c r="CI22" s="407">
        <v>0</v>
      </c>
      <c r="CJ22" s="403">
        <v>0</v>
      </c>
      <c r="CK22" s="408">
        <v>0</v>
      </c>
      <c r="CL22" s="407">
        <v>0</v>
      </c>
      <c r="CM22" s="403">
        <v>0</v>
      </c>
      <c r="CN22" s="408">
        <v>0</v>
      </c>
      <c r="CO22" s="407">
        <v>0</v>
      </c>
      <c r="CP22" s="403">
        <v>0</v>
      </c>
      <c r="CQ22" s="408">
        <v>0</v>
      </c>
      <c r="CR22" s="407">
        <v>0</v>
      </c>
      <c r="CS22" s="403">
        <v>0</v>
      </c>
      <c r="CT22" s="408">
        <v>0</v>
      </c>
      <c r="CU22" s="407">
        <v>0</v>
      </c>
      <c r="CV22" s="403">
        <v>0</v>
      </c>
      <c r="CW22" s="408">
        <v>0</v>
      </c>
      <c r="CX22" s="407">
        <v>0</v>
      </c>
      <c r="CY22" s="403">
        <v>0</v>
      </c>
      <c r="CZ22" s="40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385" t="s">
        <v>21</v>
      </c>
      <c r="DT22" s="406" t="s">
        <v>21</v>
      </c>
      <c r="DU22" s="385">
        <v>0</v>
      </c>
      <c r="DV22" s="385">
        <v>0</v>
      </c>
      <c r="DW22" s="385">
        <v>0</v>
      </c>
      <c r="DX22" s="385">
        <v>0</v>
      </c>
    </row>
    <row r="23" spans="1:128" ht="12.75" hidden="1" customHeight="1" x14ac:dyDescent="0.25">
      <c r="A23" s="404" t="s">
        <v>21</v>
      </c>
      <c r="B23" s="405"/>
      <c r="C23" s="406"/>
      <c r="D23" s="406"/>
      <c r="E23" s="385"/>
      <c r="F23" s="407"/>
      <c r="G23" s="403"/>
      <c r="H23" s="408"/>
      <c r="I23" s="407"/>
      <c r="J23" s="403"/>
      <c r="K23" s="408"/>
      <c r="L23" s="407"/>
      <c r="M23" s="403"/>
      <c r="N23" s="408"/>
      <c r="O23" s="407"/>
      <c r="P23" s="403"/>
      <c r="Q23" s="408"/>
      <c r="R23" s="407"/>
      <c r="S23" s="403"/>
      <c r="T23" s="408"/>
      <c r="U23" s="407"/>
      <c r="V23" s="403"/>
      <c r="W23" s="408"/>
      <c r="X23" s="407"/>
      <c r="Y23" s="403"/>
      <c r="Z23" s="408"/>
      <c r="AA23" s="407"/>
      <c r="AB23" s="403"/>
      <c r="AC23" s="408"/>
      <c r="AD23" s="407"/>
      <c r="AE23" s="403"/>
      <c r="AF23" s="408"/>
      <c r="AG23" s="407"/>
      <c r="AH23" s="403"/>
      <c r="AI23" s="408"/>
      <c r="AJ23" s="407"/>
      <c r="AK23" s="403"/>
      <c r="AL23" s="408"/>
      <c r="AM23" s="407"/>
      <c r="AN23" s="403"/>
      <c r="AO23" s="408"/>
      <c r="AP23" s="407"/>
      <c r="AQ23" s="403"/>
      <c r="AR23" s="408"/>
      <c r="AS23" s="407"/>
      <c r="AT23" s="403"/>
      <c r="AU23" s="408"/>
      <c r="AV23" s="10"/>
      <c r="AW23" s="10"/>
      <c r="AX23" s="385">
        <v>0</v>
      </c>
      <c r="AY23" s="385">
        <v>0</v>
      </c>
      <c r="AZ23" s="385">
        <v>0</v>
      </c>
      <c r="BA23" s="385">
        <v>0</v>
      </c>
      <c r="BB23" s="385">
        <v>0</v>
      </c>
      <c r="BC23" s="404" t="s">
        <v>21</v>
      </c>
      <c r="BD23" s="406" t="s">
        <v>21</v>
      </c>
      <c r="BE23" s="385">
        <v>0</v>
      </c>
      <c r="BF23" s="385">
        <v>0</v>
      </c>
      <c r="BG23" s="385">
        <v>0</v>
      </c>
      <c r="BH23" s="385">
        <v>0</v>
      </c>
      <c r="BI23" s="406">
        <v>-0.99999950000000004</v>
      </c>
      <c r="BK23" s="407">
        <v>0</v>
      </c>
      <c r="BL23" s="403">
        <v>0</v>
      </c>
      <c r="BM23" s="408">
        <v>0</v>
      </c>
      <c r="BN23" s="407">
        <v>0</v>
      </c>
      <c r="BO23" s="403">
        <v>0</v>
      </c>
      <c r="BP23" s="408">
        <v>0</v>
      </c>
      <c r="BQ23" s="407">
        <v>0</v>
      </c>
      <c r="BR23" s="403">
        <v>0</v>
      </c>
      <c r="BS23" s="408">
        <v>0</v>
      </c>
      <c r="BT23" s="407">
        <v>0</v>
      </c>
      <c r="BU23" s="403">
        <v>0</v>
      </c>
      <c r="BV23" s="408">
        <v>0</v>
      </c>
      <c r="BW23" s="407">
        <v>0</v>
      </c>
      <c r="BX23" s="403">
        <v>0</v>
      </c>
      <c r="BY23" s="408">
        <v>0</v>
      </c>
      <c r="BZ23" s="407">
        <v>0</v>
      </c>
      <c r="CA23" s="403">
        <v>0</v>
      </c>
      <c r="CB23" s="408">
        <v>0</v>
      </c>
      <c r="CC23" s="407">
        <v>0</v>
      </c>
      <c r="CD23" s="403">
        <v>0</v>
      </c>
      <c r="CE23" s="408">
        <v>0</v>
      </c>
      <c r="CF23" s="407">
        <v>0</v>
      </c>
      <c r="CG23" s="403">
        <v>0</v>
      </c>
      <c r="CH23" s="408">
        <v>0</v>
      </c>
      <c r="CI23" s="407">
        <v>0</v>
      </c>
      <c r="CJ23" s="403">
        <v>0</v>
      </c>
      <c r="CK23" s="408">
        <v>0</v>
      </c>
      <c r="CL23" s="407">
        <v>0</v>
      </c>
      <c r="CM23" s="403">
        <v>0</v>
      </c>
      <c r="CN23" s="408">
        <v>0</v>
      </c>
      <c r="CO23" s="407">
        <v>0</v>
      </c>
      <c r="CP23" s="403">
        <v>0</v>
      </c>
      <c r="CQ23" s="408">
        <v>0</v>
      </c>
      <c r="CR23" s="407">
        <v>0</v>
      </c>
      <c r="CS23" s="403">
        <v>0</v>
      </c>
      <c r="CT23" s="408">
        <v>0</v>
      </c>
      <c r="CU23" s="407">
        <v>0</v>
      </c>
      <c r="CV23" s="403">
        <v>0</v>
      </c>
      <c r="CW23" s="408">
        <v>0</v>
      </c>
      <c r="CX23" s="407">
        <v>0</v>
      </c>
      <c r="CY23" s="403">
        <v>0</v>
      </c>
      <c r="CZ23" s="40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385" t="s">
        <v>21</v>
      </c>
      <c r="DT23" s="406" t="s">
        <v>21</v>
      </c>
      <c r="DU23" s="385">
        <v>0</v>
      </c>
      <c r="DV23" s="385">
        <v>0</v>
      </c>
      <c r="DW23" s="385">
        <v>0</v>
      </c>
      <c r="DX23" s="385">
        <v>0</v>
      </c>
    </row>
    <row r="24" spans="1:128" ht="12.75" customHeight="1" x14ac:dyDescent="0.25">
      <c r="F24" s="409">
        <v>180</v>
      </c>
      <c r="G24" s="409">
        <v>180</v>
      </c>
      <c r="H24" s="409">
        <v>180</v>
      </c>
      <c r="I24" s="409">
        <v>190</v>
      </c>
      <c r="J24" s="409">
        <v>190</v>
      </c>
      <c r="K24" s="409">
        <v>190</v>
      </c>
      <c r="L24" s="409">
        <v>188</v>
      </c>
      <c r="M24" s="409">
        <v>188</v>
      </c>
      <c r="N24" s="409">
        <v>188</v>
      </c>
      <c r="O24" s="409">
        <v>200</v>
      </c>
      <c r="P24" s="409">
        <v>200</v>
      </c>
      <c r="Q24" s="409">
        <v>200</v>
      </c>
      <c r="R24" s="409">
        <v>220</v>
      </c>
      <c r="S24" s="409">
        <v>220</v>
      </c>
      <c r="T24" s="409">
        <v>220</v>
      </c>
      <c r="U24" s="409">
        <v>225</v>
      </c>
      <c r="V24" s="409">
        <v>225</v>
      </c>
      <c r="W24" s="409">
        <v>225</v>
      </c>
      <c r="X24" s="409">
        <v>230</v>
      </c>
      <c r="Y24" s="409">
        <v>230</v>
      </c>
      <c r="Z24" s="409">
        <v>230</v>
      </c>
      <c r="AA24" s="409">
        <v>0</v>
      </c>
      <c r="AB24" s="409">
        <v>0</v>
      </c>
      <c r="AC24" s="409">
        <v>0</v>
      </c>
      <c r="AD24" s="409">
        <v>0</v>
      </c>
      <c r="AE24" s="409">
        <v>0</v>
      </c>
      <c r="AF24" s="409">
        <v>0</v>
      </c>
      <c r="AG24" s="409">
        <v>0</v>
      </c>
      <c r="AH24" s="409">
        <v>0</v>
      </c>
      <c r="AI24" s="409">
        <v>0</v>
      </c>
      <c r="AJ24" s="409">
        <v>0</v>
      </c>
      <c r="AK24" s="409">
        <v>0</v>
      </c>
      <c r="AL24" s="409">
        <v>0</v>
      </c>
      <c r="AM24" s="409">
        <v>0</v>
      </c>
      <c r="AN24" s="409">
        <v>0</v>
      </c>
      <c r="AO24" s="409">
        <v>0</v>
      </c>
      <c r="AP24" s="409">
        <v>0</v>
      </c>
      <c r="AQ24" s="409">
        <v>0</v>
      </c>
      <c r="AR24" s="409">
        <v>0</v>
      </c>
      <c r="AS24" s="409">
        <v>0</v>
      </c>
      <c r="AT24" s="409">
        <v>0</v>
      </c>
      <c r="AU24" s="409">
        <v>0</v>
      </c>
      <c r="BD24" t="s">
        <v>21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230</v>
      </c>
      <c r="CG24">
        <v>230</v>
      </c>
      <c r="CH24">
        <v>230</v>
      </c>
      <c r="CI24">
        <v>225</v>
      </c>
      <c r="CJ24">
        <v>225</v>
      </c>
      <c r="CK24">
        <v>225</v>
      </c>
      <c r="CL24">
        <v>220</v>
      </c>
      <c r="CM24">
        <v>220</v>
      </c>
      <c r="CN24">
        <v>220</v>
      </c>
      <c r="CO24">
        <v>200</v>
      </c>
      <c r="CP24">
        <v>200</v>
      </c>
      <c r="CQ24">
        <v>200</v>
      </c>
      <c r="CR24">
        <v>188</v>
      </c>
      <c r="CS24">
        <v>188</v>
      </c>
      <c r="CT24">
        <v>188</v>
      </c>
      <c r="CU24">
        <v>190</v>
      </c>
      <c r="CV24">
        <v>190</v>
      </c>
      <c r="CW24">
        <v>190</v>
      </c>
      <c r="CX24">
        <v>180</v>
      </c>
      <c r="CY24">
        <v>180</v>
      </c>
      <c r="CZ24">
        <v>180</v>
      </c>
    </row>
    <row r="25" spans="1:128" ht="12.75" customHeight="1" x14ac:dyDescent="0.25">
      <c r="B25" s="396" t="s">
        <v>281</v>
      </c>
    </row>
    <row r="26" spans="1:128" ht="12.75" customHeight="1" x14ac:dyDescent="0.2"/>
    <row r="27" spans="1:128" ht="12.75" customHeight="1" x14ac:dyDescent="0.2">
      <c r="B27" t="s">
        <v>282</v>
      </c>
    </row>
    <row r="28" spans="1:128" ht="12.75" customHeight="1" x14ac:dyDescent="0.2">
      <c r="B28" t="s">
        <v>283</v>
      </c>
    </row>
    <row r="29" spans="1:128" ht="12.75" customHeight="1" x14ac:dyDescent="0.2">
      <c r="B29" t="s">
        <v>284</v>
      </c>
    </row>
    <row r="30" spans="1:128" ht="12.75" customHeight="1" x14ac:dyDescent="0.2">
      <c r="B30" t="s">
        <v>285</v>
      </c>
    </row>
    <row r="31" spans="1:128" ht="12.75" customHeight="1" x14ac:dyDescent="0.2">
      <c r="B31" t="s">
        <v>286</v>
      </c>
    </row>
    <row r="32" spans="1:128" ht="12.75" customHeight="1" x14ac:dyDescent="0.2">
      <c r="B32" t="s">
        <v>287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sheetProtection selectLockedCells="1" selectUnlockedCells="1"/>
  <sortState ref="A9:DX12">
    <sortCondition ref="A9:A12"/>
  </sortState>
  <mergeCells count="35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BW7:BY7"/>
    <mergeCell ref="BZ7:CB7"/>
    <mergeCell ref="CC7:CE7"/>
    <mergeCell ref="CF7:CH7"/>
    <mergeCell ref="CI7:CK7"/>
    <mergeCell ref="CL7:CN7"/>
  </mergeCells>
  <conditionalFormatting sqref="Z1:Z4">
    <cfRule type="cellIs" dxfId="16" priority="15" operator="equal">
      <formula>"p"</formula>
    </cfRule>
    <cfRule type="cellIs" dxfId="15" priority="16" operator="equal">
      <formula>"o"</formula>
    </cfRule>
    <cfRule type="cellIs" dxfId="14" priority="17" operator="equal">
      <formula>"x"</formula>
    </cfRule>
    <cfRule type="cellIs" dxfId="13" priority="18" operator="equal">
      <formula>"s"</formula>
    </cfRule>
  </conditionalFormatting>
  <conditionalFormatting sqref="F9:H23">
    <cfRule type="expression" dxfId="12" priority="12">
      <formula>ISBLANK($C9)</formula>
    </cfRule>
  </conditionalFormatting>
  <conditionalFormatting sqref="I9:AU23">
    <cfRule type="cellIs" dxfId="11" priority="8" operator="equal">
      <formula>"p"</formula>
    </cfRule>
    <cfRule type="expression" dxfId="10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9" priority="14">
      <formula>F$8&gt;$X$2</formula>
    </cfRule>
  </conditionalFormatting>
  <conditionalFormatting sqref="F9:AU23">
    <cfRule type="cellIs" dxfId="8" priority="9" operator="equal">
      <formula>"o"</formula>
    </cfRule>
    <cfRule type="cellIs" dxfId="7" priority="10" operator="equal">
      <formula>"x"</formula>
    </cfRule>
    <cfRule type="cellIs" dxfId="6" priority="11" operator="equal">
      <formula>"s"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82"/>
  <sheetViews>
    <sheetView topLeftCell="J54" zoomScaleNormal="100" workbookViewId="0">
      <selection activeCell="X66" sqref="X66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1" ht="12.75" customHeight="1" x14ac:dyDescent="0.2">
      <c r="A1" s="472">
        <v>43042</v>
      </c>
      <c r="B1" s="461"/>
      <c r="C1" s="464" t="s">
        <v>176</v>
      </c>
      <c r="D1" s="465"/>
      <c r="E1" s="465"/>
      <c r="F1" s="473"/>
      <c r="H1" s="266"/>
      <c r="I1" s="267"/>
      <c r="J1" s="267"/>
      <c r="K1" s="267" t="s">
        <v>0</v>
      </c>
      <c r="L1" s="267"/>
      <c r="M1" s="267"/>
      <c r="N1" s="268"/>
    </row>
    <row r="2" spans="1:21" ht="12.75" customHeight="1" x14ac:dyDescent="0.2">
      <c r="A2" s="462"/>
      <c r="B2" s="463"/>
      <c r="C2" s="467"/>
      <c r="D2" s="467"/>
      <c r="E2" s="467"/>
      <c r="F2" s="468"/>
      <c r="G2" s="2"/>
      <c r="H2" s="17" t="s">
        <v>10</v>
      </c>
      <c r="I2" s="18"/>
      <c r="J2" s="3" t="s">
        <v>217</v>
      </c>
      <c r="K2" s="3"/>
      <c r="L2" s="3"/>
      <c r="M2" s="3"/>
      <c r="N2" s="4"/>
    </row>
    <row r="3" spans="1:21" ht="12.75" customHeight="1" thickBot="1" x14ac:dyDescent="0.25">
      <c r="A3" s="469" t="s">
        <v>196</v>
      </c>
      <c r="B3" s="470"/>
      <c r="C3" s="470"/>
      <c r="D3" s="471"/>
      <c r="E3" s="188" t="s">
        <v>1</v>
      </c>
      <c r="F3" s="189" t="s">
        <v>2</v>
      </c>
      <c r="G3"/>
      <c r="H3" s="17" t="s">
        <v>197</v>
      </c>
      <c r="I3" s="18"/>
      <c r="J3" s="3" t="s">
        <v>179</v>
      </c>
      <c r="K3" s="3"/>
      <c r="L3" s="3"/>
      <c r="M3" s="3"/>
      <c r="N3" s="4"/>
    </row>
    <row r="4" spans="1:21" ht="12.75" customHeight="1" thickBot="1" x14ac:dyDescent="0.25">
      <c r="A4" s="269"/>
      <c r="B4" s="270"/>
      <c r="C4" s="271" t="s">
        <v>3</v>
      </c>
      <c r="D4" s="272"/>
      <c r="E4" s="273" t="s">
        <v>178</v>
      </c>
      <c r="F4" s="274">
        <v>125</v>
      </c>
      <c r="G4"/>
      <c r="H4" s="23" t="s">
        <v>198</v>
      </c>
      <c r="I4" s="24"/>
      <c r="J4" s="6" t="s">
        <v>85</v>
      </c>
      <c r="K4" s="6"/>
      <c r="L4" s="6"/>
      <c r="M4" s="6"/>
      <c r="N4" s="7"/>
    </row>
    <row r="5" spans="1:21" ht="21.75" customHeight="1" thickBot="1" x14ac:dyDescent="0.25">
      <c r="B5" s="8"/>
      <c r="C5" s="1"/>
      <c r="G5"/>
      <c r="I5" s="1"/>
      <c r="J5"/>
      <c r="Q5" s="25" t="s">
        <v>199</v>
      </c>
      <c r="S5" s="1"/>
    </row>
    <row r="6" spans="1:21" ht="13.5" thickBot="1" x14ac:dyDescent="0.25">
      <c r="A6" s="275" t="s">
        <v>4</v>
      </c>
      <c r="B6" s="276" t="s">
        <v>5</v>
      </c>
      <c r="C6" s="277" t="s">
        <v>6</v>
      </c>
      <c r="D6" s="277" t="s">
        <v>7</v>
      </c>
      <c r="E6" s="278" t="s">
        <v>200</v>
      </c>
      <c r="F6" s="277" t="s">
        <v>12</v>
      </c>
      <c r="G6" s="277" t="s">
        <v>13</v>
      </c>
      <c r="H6" s="278" t="s">
        <v>14</v>
      </c>
      <c r="I6" s="277" t="s">
        <v>15</v>
      </c>
      <c r="J6" s="277" t="s">
        <v>13</v>
      </c>
      <c r="K6" s="278" t="s">
        <v>16</v>
      </c>
      <c r="L6" s="279" t="s">
        <v>17</v>
      </c>
      <c r="M6" s="280" t="s">
        <v>18</v>
      </c>
      <c r="N6" s="281" t="s">
        <v>11</v>
      </c>
      <c r="P6" s="282" t="s">
        <v>9</v>
      </c>
      <c r="Q6" s="283" t="s">
        <v>5</v>
      </c>
      <c r="R6" s="284" t="s">
        <v>6</v>
      </c>
      <c r="S6" s="285" t="s">
        <v>7</v>
      </c>
      <c r="T6" s="286" t="s">
        <v>19</v>
      </c>
      <c r="U6" s="287" t="s">
        <v>20</v>
      </c>
    </row>
    <row r="7" spans="1:21" x14ac:dyDescent="0.2">
      <c r="A7" s="192">
        <v>1</v>
      </c>
      <c r="B7" s="202">
        <v>2051510000297</v>
      </c>
      <c r="C7" s="288" t="s">
        <v>114</v>
      </c>
      <c r="D7" s="215" t="s">
        <v>41</v>
      </c>
      <c r="E7" s="289">
        <v>3</v>
      </c>
      <c r="F7" s="215">
        <v>5.2279999999999998</v>
      </c>
      <c r="G7" s="215"/>
      <c r="H7" s="205">
        <v>5.2279999999999998</v>
      </c>
      <c r="I7" s="215">
        <v>5.12</v>
      </c>
      <c r="J7" s="132"/>
      <c r="K7" s="205">
        <v>5.12</v>
      </c>
      <c r="L7" s="217">
        <v>5.12</v>
      </c>
      <c r="M7" s="200">
        <v>5.2279999999999998</v>
      </c>
      <c r="N7" s="201">
        <v>1</v>
      </c>
      <c r="P7" s="131">
        <v>1</v>
      </c>
      <c r="Q7" s="118">
        <v>2031510000046</v>
      </c>
      <c r="R7" s="9" t="s">
        <v>77</v>
      </c>
      <c r="S7" s="10" t="s">
        <v>41</v>
      </c>
      <c r="T7" s="37">
        <v>5.2350000000000003</v>
      </c>
      <c r="U7" s="38">
        <v>5.48</v>
      </c>
    </row>
    <row r="8" spans="1:21" x14ac:dyDescent="0.2">
      <c r="A8" s="192">
        <v>2</v>
      </c>
      <c r="B8" s="202">
        <v>2031510000046</v>
      </c>
      <c r="C8" s="39" t="s">
        <v>77</v>
      </c>
      <c r="D8" s="132" t="s">
        <v>41</v>
      </c>
      <c r="E8" s="289">
        <v>2</v>
      </c>
      <c r="F8" s="215">
        <v>5.0350000000000001</v>
      </c>
      <c r="G8" s="132">
        <v>1</v>
      </c>
      <c r="H8" s="205">
        <v>5.2350000000000003</v>
      </c>
      <c r="I8" s="215">
        <v>5.09</v>
      </c>
      <c r="J8" s="215">
        <v>1</v>
      </c>
      <c r="K8" s="205">
        <v>5.29</v>
      </c>
      <c r="L8" s="217">
        <v>5.2350000000000003</v>
      </c>
      <c r="M8" s="200">
        <v>5.29</v>
      </c>
      <c r="N8" s="201">
        <v>2</v>
      </c>
      <c r="P8" s="131">
        <v>2</v>
      </c>
      <c r="Q8" s="118">
        <v>2051510000297</v>
      </c>
      <c r="R8" s="9" t="s">
        <v>114</v>
      </c>
      <c r="S8" s="10" t="s">
        <v>41</v>
      </c>
      <c r="T8" s="37">
        <v>5.12</v>
      </c>
      <c r="U8" s="38">
        <v>5.758</v>
      </c>
    </row>
    <row r="9" spans="1:21" x14ac:dyDescent="0.2">
      <c r="A9" s="192">
        <v>3</v>
      </c>
      <c r="B9" s="202">
        <v>2011510000053</v>
      </c>
      <c r="C9" s="288" t="s">
        <v>83</v>
      </c>
      <c r="D9" s="215" t="s">
        <v>41</v>
      </c>
      <c r="E9" s="289">
        <v>1</v>
      </c>
      <c r="F9" s="215">
        <v>4.9740000000000002</v>
      </c>
      <c r="G9" s="215">
        <v>4</v>
      </c>
      <c r="H9" s="205">
        <v>5.774</v>
      </c>
      <c r="I9" s="215">
        <v>5.2960000000000003</v>
      </c>
      <c r="J9" s="132"/>
      <c r="K9" s="205">
        <v>5.2960000000000003</v>
      </c>
      <c r="L9" s="217">
        <v>5.2960000000000003</v>
      </c>
      <c r="M9" s="200">
        <v>5.774</v>
      </c>
      <c r="N9" s="201">
        <v>3</v>
      </c>
      <c r="P9" s="131">
        <v>3</v>
      </c>
      <c r="Q9" s="118">
        <v>2011510000053</v>
      </c>
      <c r="R9" s="9" t="s">
        <v>83</v>
      </c>
      <c r="S9" s="10" t="s">
        <v>41</v>
      </c>
      <c r="T9" s="37">
        <v>5.2960000000000003</v>
      </c>
      <c r="U9" s="38">
        <v>5.5419999999999998</v>
      </c>
    </row>
    <row r="10" spans="1:21" x14ac:dyDescent="0.2">
      <c r="A10" s="192">
        <v>4</v>
      </c>
      <c r="B10" s="290">
        <v>2051510000300</v>
      </c>
      <c r="C10" s="39" t="s">
        <v>115</v>
      </c>
      <c r="D10" s="132" t="s">
        <v>63</v>
      </c>
      <c r="E10" s="289">
        <v>8</v>
      </c>
      <c r="F10" s="215">
        <v>5.37</v>
      </c>
      <c r="G10" s="132"/>
      <c r="H10" s="205">
        <v>5.37</v>
      </c>
      <c r="I10" s="215">
        <v>5.2759999999999998</v>
      </c>
      <c r="J10" s="132">
        <v>5</v>
      </c>
      <c r="K10" s="205">
        <v>100</v>
      </c>
      <c r="L10" s="217">
        <v>5.37</v>
      </c>
      <c r="M10" s="200">
        <v>100</v>
      </c>
      <c r="N10" s="201">
        <v>4</v>
      </c>
      <c r="P10" s="131">
        <v>4</v>
      </c>
      <c r="Q10" s="118">
        <v>2051510000300</v>
      </c>
      <c r="R10" s="9" t="s">
        <v>115</v>
      </c>
      <c r="S10" s="10" t="s">
        <v>63</v>
      </c>
      <c r="T10" s="37">
        <v>5.37</v>
      </c>
      <c r="U10" s="38">
        <v>6.1319999999999997</v>
      </c>
    </row>
    <row r="11" spans="1:21" x14ac:dyDescent="0.2">
      <c r="A11" s="192">
        <v>5</v>
      </c>
      <c r="B11" s="202">
        <v>2021510001968</v>
      </c>
      <c r="C11" s="39" t="s">
        <v>62</v>
      </c>
      <c r="D11" s="132" t="s">
        <v>42</v>
      </c>
      <c r="E11" s="289">
        <v>5</v>
      </c>
      <c r="F11" s="132">
        <v>5.4619999999999997</v>
      </c>
      <c r="G11" s="215"/>
      <c r="H11" s="205">
        <v>5.4619999999999997</v>
      </c>
      <c r="I11" s="215">
        <v>5.3029999999999999</v>
      </c>
      <c r="J11" s="215">
        <v>1</v>
      </c>
      <c r="K11" s="205">
        <v>5.5030000000000001</v>
      </c>
      <c r="L11" s="217">
        <v>5.4619999999999997</v>
      </c>
      <c r="M11" s="200">
        <v>5.5030000000000001</v>
      </c>
      <c r="N11" s="201">
        <v>5</v>
      </c>
      <c r="P11" s="133">
        <v>5</v>
      </c>
      <c r="Q11" s="134">
        <v>2021510001968</v>
      </c>
      <c r="R11" s="135" t="s">
        <v>62</v>
      </c>
      <c r="S11" s="136" t="s">
        <v>42</v>
      </c>
      <c r="T11" s="137">
        <v>5.4619999999999997</v>
      </c>
      <c r="U11" s="138">
        <v>6.2519999999999998</v>
      </c>
    </row>
    <row r="12" spans="1:21" x14ac:dyDescent="0.2">
      <c r="A12" s="192">
        <v>6</v>
      </c>
      <c r="B12" s="202">
        <v>2051510003309</v>
      </c>
      <c r="C12" s="39" t="s">
        <v>116</v>
      </c>
      <c r="D12" s="132" t="s">
        <v>41</v>
      </c>
      <c r="E12" s="289">
        <v>12</v>
      </c>
      <c r="F12" s="215">
        <v>5.5350000000000001</v>
      </c>
      <c r="G12" s="132">
        <v>4</v>
      </c>
      <c r="H12" s="205">
        <v>6.335</v>
      </c>
      <c r="I12" s="198">
        <v>5.4619999999999997</v>
      </c>
      <c r="J12" s="198"/>
      <c r="K12" s="205">
        <v>5.4619999999999997</v>
      </c>
      <c r="L12" s="217">
        <v>5.4619999999999997</v>
      </c>
      <c r="M12" s="200">
        <v>6.335</v>
      </c>
      <c r="N12" s="201">
        <v>6</v>
      </c>
      <c r="P12" s="131">
        <v>6</v>
      </c>
      <c r="Q12" s="118">
        <v>2051510003309</v>
      </c>
      <c r="R12" s="9" t="s">
        <v>116</v>
      </c>
      <c r="S12" s="10" t="s">
        <v>41</v>
      </c>
      <c r="T12" s="37">
        <v>5.4619999999999997</v>
      </c>
      <c r="U12" s="38">
        <v>6.5350000000000001</v>
      </c>
    </row>
    <row r="13" spans="1:21" x14ac:dyDescent="0.2">
      <c r="A13" s="192">
        <v>7</v>
      </c>
      <c r="B13" s="202">
        <v>2051510003076</v>
      </c>
      <c r="C13" s="288" t="s">
        <v>43</v>
      </c>
      <c r="D13" s="215" t="s">
        <v>44</v>
      </c>
      <c r="E13" s="289">
        <v>7</v>
      </c>
      <c r="F13" s="215">
        <v>5.2889999999999997</v>
      </c>
      <c r="G13" s="215">
        <v>2</v>
      </c>
      <c r="H13" s="205">
        <v>5.6890000000000001</v>
      </c>
      <c r="I13" s="215">
        <v>5.2110000000000003</v>
      </c>
      <c r="J13" s="215">
        <v>2</v>
      </c>
      <c r="K13" s="205">
        <v>5.6110000000000007</v>
      </c>
      <c r="L13" s="217">
        <v>5.6110000000000007</v>
      </c>
      <c r="M13" s="200">
        <v>5.6890000000000001</v>
      </c>
      <c r="N13" s="201">
        <v>7</v>
      </c>
      <c r="P13" s="131">
        <v>7</v>
      </c>
      <c r="Q13" s="118">
        <v>2051510003076</v>
      </c>
      <c r="R13" s="9" t="s">
        <v>43</v>
      </c>
      <c r="S13" s="10" t="s">
        <v>44</v>
      </c>
      <c r="T13" s="37">
        <v>5.6110000000000007</v>
      </c>
      <c r="U13" s="38">
        <v>6.3980000000000006</v>
      </c>
    </row>
    <row r="14" spans="1:21" ht="13.5" thickBot="1" x14ac:dyDescent="0.25">
      <c r="A14" s="192">
        <v>8</v>
      </c>
      <c r="B14" s="202">
        <v>2061510002380</v>
      </c>
      <c r="C14" s="39" t="s">
        <v>80</v>
      </c>
      <c r="D14" s="215" t="s">
        <v>74</v>
      </c>
      <c r="E14" s="289">
        <v>10</v>
      </c>
      <c r="F14" s="215">
        <v>5.4779999999999998</v>
      </c>
      <c r="G14" s="215">
        <v>2</v>
      </c>
      <c r="H14" s="205">
        <v>5.8780000000000001</v>
      </c>
      <c r="I14" s="215">
        <v>5.6210000000000004</v>
      </c>
      <c r="J14" s="132"/>
      <c r="K14" s="205">
        <v>5.6210000000000004</v>
      </c>
      <c r="L14" s="217">
        <v>5.6210000000000004</v>
      </c>
      <c r="M14" s="200">
        <v>5.8780000000000001</v>
      </c>
      <c r="N14" s="201">
        <v>8</v>
      </c>
      <c r="P14" s="291">
        <v>8</v>
      </c>
      <c r="Q14" s="292">
        <v>2061510002380</v>
      </c>
      <c r="R14" s="293" t="s">
        <v>80</v>
      </c>
      <c r="S14" s="294" t="s">
        <v>74</v>
      </c>
      <c r="T14" s="295">
        <v>5.6210000000000004</v>
      </c>
      <c r="U14" s="296">
        <v>6.3440000000000003</v>
      </c>
    </row>
    <row r="15" spans="1:21" x14ac:dyDescent="0.2">
      <c r="A15" s="216">
        <v>9</v>
      </c>
      <c r="B15" s="297">
        <v>2071510000055</v>
      </c>
      <c r="C15" s="298" t="s">
        <v>93</v>
      </c>
      <c r="D15" s="299" t="s">
        <v>44</v>
      </c>
      <c r="E15" s="300">
        <v>11</v>
      </c>
      <c r="F15" s="301">
        <v>5.7160000000000002</v>
      </c>
      <c r="G15" s="299"/>
      <c r="H15" s="302">
        <v>5.7160000000000002</v>
      </c>
      <c r="I15" s="301">
        <v>5.718</v>
      </c>
      <c r="J15" s="301"/>
      <c r="K15" s="302">
        <v>5.718</v>
      </c>
      <c r="L15" s="303">
        <v>5.7160000000000002</v>
      </c>
      <c r="M15" s="304">
        <v>5.718</v>
      </c>
      <c r="N15" s="305">
        <v>9</v>
      </c>
      <c r="P15" s="131">
        <v>9</v>
      </c>
      <c r="Q15" s="118">
        <v>2071510000055</v>
      </c>
      <c r="R15" s="9" t="s">
        <v>93</v>
      </c>
      <c r="S15" s="10" t="s">
        <v>44</v>
      </c>
      <c r="T15" s="37">
        <v>5.7160000000000002</v>
      </c>
      <c r="U15" s="38" t="s">
        <v>21</v>
      </c>
    </row>
    <row r="16" spans="1:21" x14ac:dyDescent="0.2">
      <c r="A16" s="216">
        <v>10</v>
      </c>
      <c r="B16" s="193">
        <v>2051510003422</v>
      </c>
      <c r="C16" s="44" t="s">
        <v>121</v>
      </c>
      <c r="D16" s="10" t="s">
        <v>41</v>
      </c>
      <c r="E16" s="194">
        <v>36</v>
      </c>
      <c r="F16" s="195">
        <v>5.5549999999999997</v>
      </c>
      <c r="G16" s="196">
        <v>1</v>
      </c>
      <c r="H16" s="197">
        <v>5.7549999999999999</v>
      </c>
      <c r="I16" s="215">
        <v>5.6</v>
      </c>
      <c r="J16" s="215">
        <v>1</v>
      </c>
      <c r="K16" s="205">
        <v>5.8</v>
      </c>
      <c r="L16" s="217">
        <v>5.7549999999999999</v>
      </c>
      <c r="M16" s="200">
        <v>5.8</v>
      </c>
      <c r="N16" s="201">
        <v>10</v>
      </c>
      <c r="P16" s="131">
        <v>10</v>
      </c>
      <c r="Q16" s="118">
        <v>2051510003422</v>
      </c>
      <c r="R16" s="9" t="s">
        <v>121</v>
      </c>
      <c r="S16" s="10" t="s">
        <v>41</v>
      </c>
      <c r="T16" s="37">
        <v>5.7549999999999999</v>
      </c>
      <c r="U16" s="38" t="s">
        <v>21</v>
      </c>
    </row>
    <row r="17" spans="1:21" x14ac:dyDescent="0.2">
      <c r="A17" s="216">
        <v>11</v>
      </c>
      <c r="B17" s="202">
        <v>2041510002387</v>
      </c>
      <c r="C17" s="39" t="s">
        <v>79</v>
      </c>
      <c r="D17" s="215" t="s">
        <v>74</v>
      </c>
      <c r="E17" s="203">
        <v>15</v>
      </c>
      <c r="F17" s="198">
        <v>5.4550000000000001</v>
      </c>
      <c r="G17" s="198">
        <v>5</v>
      </c>
      <c r="H17" s="205">
        <v>100</v>
      </c>
      <c r="I17" s="198">
        <v>5.3760000000000003</v>
      </c>
      <c r="J17" s="196">
        <v>2</v>
      </c>
      <c r="K17" s="197">
        <v>5.7760000000000007</v>
      </c>
      <c r="L17" s="199">
        <v>5.7760000000000007</v>
      </c>
      <c r="M17" s="200">
        <v>100</v>
      </c>
      <c r="N17" s="201">
        <v>11</v>
      </c>
      <c r="P17" s="131">
        <v>11</v>
      </c>
      <c r="Q17" s="118">
        <v>2041510002387</v>
      </c>
      <c r="R17" s="9" t="s">
        <v>79</v>
      </c>
      <c r="S17" s="10" t="s">
        <v>74</v>
      </c>
      <c r="T17" s="37">
        <v>5.7760000000000007</v>
      </c>
      <c r="U17" s="38" t="s">
        <v>21</v>
      </c>
    </row>
    <row r="18" spans="1:21" x14ac:dyDescent="0.2">
      <c r="A18" s="216">
        <v>12</v>
      </c>
      <c r="B18" s="202">
        <v>2031510003093</v>
      </c>
      <c r="C18" s="288" t="s">
        <v>117</v>
      </c>
      <c r="D18" s="215" t="s">
        <v>44</v>
      </c>
      <c r="E18" s="203">
        <v>16</v>
      </c>
      <c r="F18" s="198">
        <v>5.6859999999999999</v>
      </c>
      <c r="G18" s="198">
        <v>2</v>
      </c>
      <c r="H18" s="205">
        <v>6.0860000000000003</v>
      </c>
      <c r="I18" s="198">
        <v>5.8440000000000003</v>
      </c>
      <c r="J18" s="204"/>
      <c r="K18" s="205">
        <v>5.8440000000000003</v>
      </c>
      <c r="L18" s="217">
        <v>5.8440000000000003</v>
      </c>
      <c r="M18" s="200">
        <v>6.0860000000000003</v>
      </c>
      <c r="N18" s="201">
        <v>12</v>
      </c>
      <c r="P18" s="131">
        <v>12</v>
      </c>
      <c r="Q18" s="118">
        <v>2031510003093</v>
      </c>
      <c r="R18" s="9" t="s">
        <v>117</v>
      </c>
      <c r="S18" s="10" t="s">
        <v>44</v>
      </c>
      <c r="T18" s="37">
        <v>5.8440000000000003</v>
      </c>
      <c r="U18" s="38" t="s">
        <v>21</v>
      </c>
    </row>
    <row r="19" spans="1:21" x14ac:dyDescent="0.2">
      <c r="A19" s="216">
        <v>13</v>
      </c>
      <c r="B19" s="290">
        <v>2051510003080</v>
      </c>
      <c r="C19" s="39" t="s">
        <v>94</v>
      </c>
      <c r="D19" s="132" t="s">
        <v>44</v>
      </c>
      <c r="E19" s="289">
        <v>13</v>
      </c>
      <c r="F19" s="215">
        <v>5.4740000000000002</v>
      </c>
      <c r="G19" s="132">
        <v>2</v>
      </c>
      <c r="H19" s="205">
        <v>5.8740000000000006</v>
      </c>
      <c r="I19" s="215">
        <v>100</v>
      </c>
      <c r="J19" s="132"/>
      <c r="K19" s="205">
        <v>100</v>
      </c>
      <c r="L19" s="217">
        <v>5.8740000000000006</v>
      </c>
      <c r="M19" s="200">
        <v>100</v>
      </c>
      <c r="N19" s="201">
        <v>13</v>
      </c>
      <c r="P19" s="131">
        <v>13</v>
      </c>
      <c r="Q19" s="118">
        <v>2051510003080</v>
      </c>
      <c r="R19" s="9" t="s">
        <v>94</v>
      </c>
      <c r="S19" s="10" t="s">
        <v>44</v>
      </c>
      <c r="T19" s="37">
        <v>5.8740000000000006</v>
      </c>
      <c r="U19" s="38" t="s">
        <v>21</v>
      </c>
    </row>
    <row r="20" spans="1:21" x14ac:dyDescent="0.2">
      <c r="A20" s="216">
        <v>14</v>
      </c>
      <c r="B20" s="202">
        <v>2041510003304</v>
      </c>
      <c r="C20" s="288" t="s">
        <v>118</v>
      </c>
      <c r="D20" s="132" t="s">
        <v>63</v>
      </c>
      <c r="E20" s="203">
        <v>17</v>
      </c>
      <c r="F20" s="198">
        <v>5.8780000000000001</v>
      </c>
      <c r="G20" s="204">
        <v>1</v>
      </c>
      <c r="H20" s="205">
        <v>6.0780000000000003</v>
      </c>
      <c r="I20" s="198">
        <v>5.8890000000000002</v>
      </c>
      <c r="J20" s="198">
        <v>2</v>
      </c>
      <c r="K20" s="205">
        <v>6.2890000000000006</v>
      </c>
      <c r="L20" s="217">
        <v>6.0780000000000003</v>
      </c>
      <c r="M20" s="200">
        <v>6.2890000000000006</v>
      </c>
      <c r="N20" s="201">
        <v>14</v>
      </c>
      <c r="P20" s="131">
        <v>14</v>
      </c>
      <c r="Q20" s="118">
        <v>2041510003304</v>
      </c>
      <c r="R20" s="9" t="s">
        <v>118</v>
      </c>
      <c r="S20" s="10" t="s">
        <v>63</v>
      </c>
      <c r="T20" s="37">
        <v>6.0780000000000003</v>
      </c>
      <c r="U20" s="38" t="s">
        <v>21</v>
      </c>
    </row>
    <row r="21" spans="1:21" x14ac:dyDescent="0.2">
      <c r="A21" s="216">
        <v>15</v>
      </c>
      <c r="B21" s="193">
        <v>2051510004719</v>
      </c>
      <c r="C21" s="44" t="s">
        <v>126</v>
      </c>
      <c r="D21" s="10" t="s">
        <v>44</v>
      </c>
      <c r="E21" s="194">
        <v>44</v>
      </c>
      <c r="F21" s="195">
        <v>5.9969999999999999</v>
      </c>
      <c r="G21" s="196">
        <v>2</v>
      </c>
      <c r="H21" s="197">
        <v>6.3970000000000002</v>
      </c>
      <c r="I21" s="198">
        <v>6.0149999999999997</v>
      </c>
      <c r="J21" s="204">
        <v>2</v>
      </c>
      <c r="K21" s="205">
        <v>6.415</v>
      </c>
      <c r="L21" s="217">
        <v>6.3970000000000002</v>
      </c>
      <c r="M21" s="200">
        <v>6.415</v>
      </c>
      <c r="N21" s="201">
        <v>15</v>
      </c>
      <c r="P21" s="131">
        <v>15</v>
      </c>
      <c r="Q21" s="118">
        <v>2051510004719</v>
      </c>
      <c r="R21" s="9" t="s">
        <v>126</v>
      </c>
      <c r="S21" s="10" t="s">
        <v>44</v>
      </c>
      <c r="T21" s="37">
        <v>6.3970000000000002</v>
      </c>
      <c r="U21" s="38" t="s">
        <v>21</v>
      </c>
    </row>
    <row r="22" spans="1:21" x14ac:dyDescent="0.2">
      <c r="A22" s="216">
        <v>16</v>
      </c>
      <c r="B22" s="193">
        <v>2041510004987</v>
      </c>
      <c r="C22" s="44" t="s">
        <v>120</v>
      </c>
      <c r="D22" s="10" t="s">
        <v>41</v>
      </c>
      <c r="E22" s="194">
        <v>55</v>
      </c>
      <c r="F22" s="195">
        <v>7.0140000000000002</v>
      </c>
      <c r="G22" s="196"/>
      <c r="H22" s="197">
        <v>7.0140000000000002</v>
      </c>
      <c r="I22" s="198">
        <v>6.3979999999999997</v>
      </c>
      <c r="J22" s="196"/>
      <c r="K22" s="197">
        <v>6.3979999999999997</v>
      </c>
      <c r="L22" s="199">
        <v>6.3979999999999997</v>
      </c>
      <c r="M22" s="200">
        <v>7.0140000000000002</v>
      </c>
      <c r="N22" s="201">
        <v>16</v>
      </c>
      <c r="P22" s="131">
        <v>16</v>
      </c>
      <c r="Q22" s="118">
        <v>2041510004987</v>
      </c>
      <c r="R22" s="9" t="s">
        <v>120</v>
      </c>
      <c r="S22" s="10" t="s">
        <v>41</v>
      </c>
      <c r="T22" s="37">
        <v>6.3979999999999997</v>
      </c>
      <c r="U22" s="38" t="s">
        <v>21</v>
      </c>
    </row>
    <row r="23" spans="1:21" x14ac:dyDescent="0.2">
      <c r="A23" s="306">
        <v>17</v>
      </c>
      <c r="B23" s="202">
        <v>2041510002393</v>
      </c>
      <c r="C23" s="39" t="s">
        <v>76</v>
      </c>
      <c r="D23" s="132" t="s">
        <v>74</v>
      </c>
      <c r="E23" s="203">
        <v>34</v>
      </c>
      <c r="F23" s="198">
        <v>6.4279999999999999</v>
      </c>
      <c r="G23" s="204"/>
      <c r="H23" s="205">
        <v>6.4279999999999999</v>
      </c>
      <c r="I23" s="198">
        <v>100</v>
      </c>
      <c r="J23" s="198"/>
      <c r="K23" s="205">
        <v>100</v>
      </c>
      <c r="L23" s="217">
        <v>6.4279999999999999</v>
      </c>
      <c r="M23" s="200">
        <v>100</v>
      </c>
      <c r="N23" s="201">
        <v>17</v>
      </c>
      <c r="P23" s="131">
        <v>17</v>
      </c>
      <c r="Q23" s="118">
        <v>2041510002393</v>
      </c>
      <c r="R23" s="9" t="s">
        <v>76</v>
      </c>
      <c r="S23" s="10" t="s">
        <v>74</v>
      </c>
      <c r="T23" s="37">
        <v>6.4279999999999999</v>
      </c>
      <c r="U23" s="38" t="s">
        <v>21</v>
      </c>
    </row>
    <row r="24" spans="1:21" x14ac:dyDescent="0.2">
      <c r="A24" s="306">
        <v>18</v>
      </c>
      <c r="B24" s="202">
        <v>2011510000051</v>
      </c>
      <c r="C24" s="288" t="s">
        <v>218</v>
      </c>
      <c r="D24" s="215" t="s">
        <v>74</v>
      </c>
      <c r="E24" s="203">
        <v>29</v>
      </c>
      <c r="F24" s="198">
        <v>6.0439999999999996</v>
      </c>
      <c r="G24" s="198">
        <v>8</v>
      </c>
      <c r="H24" s="205">
        <v>100</v>
      </c>
      <c r="I24" s="215">
        <v>6.2370000000000001</v>
      </c>
      <c r="J24" s="10">
        <v>1</v>
      </c>
      <c r="K24" s="197">
        <v>6.4370000000000003</v>
      </c>
      <c r="L24" s="199">
        <v>6.4370000000000003</v>
      </c>
      <c r="M24" s="200">
        <v>100</v>
      </c>
      <c r="N24" s="201">
        <v>18</v>
      </c>
      <c r="P24" s="131">
        <v>18</v>
      </c>
      <c r="Q24" s="118">
        <v>2011510000051</v>
      </c>
      <c r="R24" s="9" t="s">
        <v>218</v>
      </c>
      <c r="S24" s="10" t="s">
        <v>74</v>
      </c>
      <c r="T24" s="37">
        <v>6.4370000000000003</v>
      </c>
      <c r="U24" s="38" t="s">
        <v>21</v>
      </c>
    </row>
    <row r="25" spans="1:21" x14ac:dyDescent="0.2">
      <c r="A25" s="306">
        <v>19</v>
      </c>
      <c r="B25" s="193">
        <v>2051510003691</v>
      </c>
      <c r="C25" s="44" t="s">
        <v>122</v>
      </c>
      <c r="D25" s="10" t="s">
        <v>63</v>
      </c>
      <c r="E25" s="194">
        <v>47</v>
      </c>
      <c r="F25" s="195">
        <v>6.242</v>
      </c>
      <c r="G25" s="196">
        <v>1</v>
      </c>
      <c r="H25" s="197">
        <v>6.4420000000000002</v>
      </c>
      <c r="I25" s="198">
        <v>6.4169999999999998</v>
      </c>
      <c r="J25" s="198">
        <v>1</v>
      </c>
      <c r="K25" s="205">
        <v>6.617</v>
      </c>
      <c r="L25" s="217">
        <v>6.4420000000000002</v>
      </c>
      <c r="M25" s="200">
        <v>6.617</v>
      </c>
      <c r="N25" s="201">
        <v>19</v>
      </c>
      <c r="P25" s="131">
        <v>19</v>
      </c>
      <c r="Q25" s="118">
        <v>2051510003691</v>
      </c>
      <c r="R25" s="9" t="s">
        <v>122</v>
      </c>
      <c r="S25" s="10" t="s">
        <v>63</v>
      </c>
      <c r="T25" s="37">
        <v>6.4420000000000002</v>
      </c>
      <c r="U25" s="38" t="s">
        <v>21</v>
      </c>
    </row>
    <row r="26" spans="1:21" x14ac:dyDescent="0.2">
      <c r="A26" s="306">
        <v>20</v>
      </c>
      <c r="B26" s="202">
        <v>2071510004718</v>
      </c>
      <c r="C26" s="39" t="s">
        <v>124</v>
      </c>
      <c r="D26" s="132" t="s">
        <v>44</v>
      </c>
      <c r="E26" s="203">
        <v>49</v>
      </c>
      <c r="F26" s="198">
        <v>5.7110000000000003</v>
      </c>
      <c r="G26" s="204">
        <v>4</v>
      </c>
      <c r="H26" s="205">
        <v>6.5110000000000001</v>
      </c>
      <c r="I26" s="198">
        <v>5.6479999999999997</v>
      </c>
      <c r="J26" s="204">
        <v>4</v>
      </c>
      <c r="K26" s="205">
        <v>6.4479999999999995</v>
      </c>
      <c r="L26" s="217">
        <v>6.4479999999999995</v>
      </c>
      <c r="M26" s="200">
        <v>6.5110000000000001</v>
      </c>
      <c r="N26" s="201">
        <v>20</v>
      </c>
      <c r="P26" s="131">
        <v>20</v>
      </c>
      <c r="Q26" s="118">
        <v>2071510004718</v>
      </c>
      <c r="R26" s="9" t="s">
        <v>124</v>
      </c>
      <c r="S26" s="10" t="s">
        <v>44</v>
      </c>
      <c r="T26" s="37">
        <v>6.4479999999999995</v>
      </c>
      <c r="U26" s="38" t="s">
        <v>21</v>
      </c>
    </row>
    <row r="27" spans="1:21" x14ac:dyDescent="0.2">
      <c r="A27" s="306">
        <v>21</v>
      </c>
      <c r="B27" s="202">
        <v>2071510000095</v>
      </c>
      <c r="C27" s="39" t="s">
        <v>119</v>
      </c>
      <c r="D27" s="132" t="s">
        <v>63</v>
      </c>
      <c r="E27" s="203">
        <v>14</v>
      </c>
      <c r="F27" s="198">
        <v>6.0039999999999996</v>
      </c>
      <c r="G27" s="204">
        <v>3</v>
      </c>
      <c r="H27" s="205">
        <v>6.6039999999999992</v>
      </c>
      <c r="I27" s="198">
        <v>5.9870000000000001</v>
      </c>
      <c r="J27" s="198">
        <v>5</v>
      </c>
      <c r="K27" s="205">
        <v>100</v>
      </c>
      <c r="L27" s="217">
        <v>6.6039999999999992</v>
      </c>
      <c r="M27" s="200">
        <v>100</v>
      </c>
      <c r="N27" s="201">
        <v>21</v>
      </c>
      <c r="P27" s="131">
        <v>21</v>
      </c>
      <c r="Q27" s="118">
        <v>2071510000095</v>
      </c>
      <c r="R27" s="9" t="s">
        <v>119</v>
      </c>
      <c r="S27" s="10" t="s">
        <v>63</v>
      </c>
      <c r="T27" s="37">
        <v>6.6039999999999992</v>
      </c>
      <c r="U27" s="38" t="s">
        <v>21</v>
      </c>
    </row>
    <row r="28" spans="1:21" x14ac:dyDescent="0.2">
      <c r="A28" s="306">
        <v>22</v>
      </c>
      <c r="B28" s="193">
        <v>2041510004988</v>
      </c>
      <c r="C28" s="9" t="s">
        <v>125</v>
      </c>
      <c r="D28" s="10" t="s">
        <v>44</v>
      </c>
      <c r="E28" s="194">
        <v>93</v>
      </c>
      <c r="F28" s="195">
        <v>6.657</v>
      </c>
      <c r="G28" s="196"/>
      <c r="H28" s="197">
        <v>6.657</v>
      </c>
      <c r="I28" s="198">
        <v>6.9</v>
      </c>
      <c r="J28" s="196"/>
      <c r="K28" s="197">
        <v>6.9</v>
      </c>
      <c r="L28" s="199">
        <v>6.657</v>
      </c>
      <c r="M28" s="200">
        <v>6.9</v>
      </c>
      <c r="N28" s="201">
        <v>22</v>
      </c>
      <c r="P28" s="131">
        <v>22</v>
      </c>
      <c r="Q28" s="118">
        <v>2041510004988</v>
      </c>
      <c r="R28" s="9" t="s">
        <v>125</v>
      </c>
      <c r="S28" s="10" t="s">
        <v>44</v>
      </c>
      <c r="T28" s="37">
        <v>6.657</v>
      </c>
      <c r="U28" s="38" t="s">
        <v>21</v>
      </c>
    </row>
    <row r="29" spans="1:21" x14ac:dyDescent="0.2">
      <c r="A29" s="306">
        <v>23</v>
      </c>
      <c r="B29" s="202">
        <v>2041510003685</v>
      </c>
      <c r="C29" s="288" t="s">
        <v>128</v>
      </c>
      <c r="D29" s="215" t="s">
        <v>63</v>
      </c>
      <c r="E29" s="203">
        <v>24</v>
      </c>
      <c r="F29" s="198">
        <v>6.5940000000000003</v>
      </c>
      <c r="G29" s="198">
        <v>2</v>
      </c>
      <c r="H29" s="205">
        <v>6.9940000000000007</v>
      </c>
      <c r="I29" s="198">
        <v>6.8019999999999996</v>
      </c>
      <c r="J29" s="196"/>
      <c r="K29" s="197">
        <v>6.8019999999999996</v>
      </c>
      <c r="L29" s="199">
        <v>6.8019999999999996</v>
      </c>
      <c r="M29" s="200">
        <v>6.9940000000000007</v>
      </c>
      <c r="N29" s="201">
        <v>23</v>
      </c>
      <c r="P29" s="131">
        <v>23</v>
      </c>
      <c r="Q29" s="118">
        <v>2041510003685</v>
      </c>
      <c r="R29" s="9" t="s">
        <v>128</v>
      </c>
      <c r="S29" s="10" t="s">
        <v>63</v>
      </c>
      <c r="T29" s="37">
        <v>6.8019999999999996</v>
      </c>
      <c r="U29" s="38" t="s">
        <v>21</v>
      </c>
    </row>
    <row r="30" spans="1:21" x14ac:dyDescent="0.2">
      <c r="A30" s="306">
        <v>24</v>
      </c>
      <c r="B30" s="193">
        <v>2061510003092</v>
      </c>
      <c r="C30" s="44" t="s">
        <v>123</v>
      </c>
      <c r="D30" s="10" t="s">
        <v>44</v>
      </c>
      <c r="E30" s="194">
        <v>42</v>
      </c>
      <c r="F30" s="195">
        <v>6.1870000000000003</v>
      </c>
      <c r="G30" s="196">
        <v>4</v>
      </c>
      <c r="H30" s="197">
        <v>6.9870000000000001</v>
      </c>
      <c r="I30" s="198">
        <v>6.3570000000000002</v>
      </c>
      <c r="J30" s="196">
        <v>4</v>
      </c>
      <c r="K30" s="197">
        <v>7.157</v>
      </c>
      <c r="L30" s="199">
        <v>6.9870000000000001</v>
      </c>
      <c r="M30" s="200">
        <v>7.157</v>
      </c>
      <c r="N30" s="201">
        <v>24</v>
      </c>
      <c r="P30" s="131">
        <v>24</v>
      </c>
      <c r="Q30" s="118">
        <v>2061510003092</v>
      </c>
      <c r="R30" s="9" t="s">
        <v>123</v>
      </c>
      <c r="S30" s="10" t="s">
        <v>44</v>
      </c>
      <c r="T30" s="37">
        <v>6.9870000000000001</v>
      </c>
      <c r="U30" s="38" t="s">
        <v>21</v>
      </c>
    </row>
    <row r="31" spans="1:21" x14ac:dyDescent="0.2">
      <c r="A31" s="306">
        <v>25</v>
      </c>
      <c r="B31" s="193" t="s">
        <v>219</v>
      </c>
      <c r="C31" s="44" t="s">
        <v>220</v>
      </c>
      <c r="D31" s="10" t="s">
        <v>44</v>
      </c>
      <c r="E31" s="194">
        <v>1000</v>
      </c>
      <c r="F31" s="195">
        <v>100</v>
      </c>
      <c r="G31" s="196"/>
      <c r="H31" s="197">
        <v>100</v>
      </c>
      <c r="I31" s="198">
        <v>6.28</v>
      </c>
      <c r="J31" s="204">
        <v>4</v>
      </c>
      <c r="K31" s="205">
        <v>7.08</v>
      </c>
      <c r="L31" s="217">
        <v>7.08</v>
      </c>
      <c r="M31" s="200">
        <v>100</v>
      </c>
      <c r="N31" s="201">
        <v>25</v>
      </c>
      <c r="P31" s="131">
        <v>25</v>
      </c>
      <c r="Q31" s="118" t="s">
        <v>219</v>
      </c>
      <c r="R31" s="9" t="s">
        <v>220</v>
      </c>
      <c r="S31" s="10" t="s">
        <v>44</v>
      </c>
      <c r="T31" s="37">
        <v>7.08</v>
      </c>
      <c r="U31" s="38" t="s">
        <v>21</v>
      </c>
    </row>
    <row r="32" spans="1:21" x14ac:dyDescent="0.2">
      <c r="A32" s="306">
        <v>26</v>
      </c>
      <c r="B32" s="193">
        <v>2071510004644</v>
      </c>
      <c r="C32" s="44" t="s">
        <v>194</v>
      </c>
      <c r="D32" s="10" t="s">
        <v>74</v>
      </c>
      <c r="E32" s="194">
        <v>38</v>
      </c>
      <c r="F32" s="195">
        <v>6.5529999999999999</v>
      </c>
      <c r="G32" s="10">
        <v>3</v>
      </c>
      <c r="H32" s="197">
        <v>7.1530000000000005</v>
      </c>
      <c r="I32" s="198">
        <v>100</v>
      </c>
      <c r="J32" s="196"/>
      <c r="K32" s="197">
        <v>100</v>
      </c>
      <c r="L32" s="199">
        <v>7.1530000000000005</v>
      </c>
      <c r="M32" s="200">
        <v>100</v>
      </c>
      <c r="N32" s="201">
        <v>26</v>
      </c>
      <c r="P32" s="131">
        <v>26</v>
      </c>
      <c r="Q32" s="118">
        <v>2071510004644</v>
      </c>
      <c r="R32" s="9" t="s">
        <v>194</v>
      </c>
      <c r="S32" s="10" t="s">
        <v>74</v>
      </c>
      <c r="T32" s="37">
        <v>7.1530000000000005</v>
      </c>
      <c r="U32" s="38" t="s">
        <v>21</v>
      </c>
    </row>
    <row r="33" spans="1:21" x14ac:dyDescent="0.2">
      <c r="A33" s="306">
        <v>27</v>
      </c>
      <c r="B33" s="202">
        <v>2061510004720</v>
      </c>
      <c r="C33" s="39" t="s">
        <v>129</v>
      </c>
      <c r="D33" s="215" t="s">
        <v>44</v>
      </c>
      <c r="E33" s="203">
        <v>85</v>
      </c>
      <c r="F33" s="198">
        <v>7.0060000000000002</v>
      </c>
      <c r="G33" s="198">
        <v>2</v>
      </c>
      <c r="H33" s="205">
        <v>7.4060000000000006</v>
      </c>
      <c r="I33" s="198">
        <v>7.149</v>
      </c>
      <c r="J33" s="196">
        <v>2</v>
      </c>
      <c r="K33" s="197">
        <v>7.5490000000000004</v>
      </c>
      <c r="L33" s="199">
        <v>7.4060000000000006</v>
      </c>
      <c r="M33" s="200">
        <v>7.5490000000000004</v>
      </c>
      <c r="N33" s="201">
        <v>27</v>
      </c>
      <c r="P33" s="131">
        <v>27</v>
      </c>
      <c r="Q33" s="118">
        <v>2061510004720</v>
      </c>
      <c r="R33" s="9" t="s">
        <v>129</v>
      </c>
      <c r="S33" s="10" t="s">
        <v>44</v>
      </c>
      <c r="T33" s="37">
        <v>7.4060000000000006</v>
      </c>
      <c r="U33" s="38" t="s">
        <v>21</v>
      </c>
    </row>
    <row r="34" spans="1:21" x14ac:dyDescent="0.2">
      <c r="A34" s="306">
        <v>28</v>
      </c>
      <c r="B34" s="193">
        <v>2071510004721</v>
      </c>
      <c r="C34" s="44" t="s">
        <v>127</v>
      </c>
      <c r="D34" s="10" t="s">
        <v>44</v>
      </c>
      <c r="E34" s="194">
        <v>37</v>
      </c>
      <c r="F34" s="195">
        <v>6.9240000000000004</v>
      </c>
      <c r="G34" s="196">
        <v>3</v>
      </c>
      <c r="H34" s="197">
        <v>7.5240000000000009</v>
      </c>
      <c r="I34" s="198">
        <v>6.7779999999999996</v>
      </c>
      <c r="J34" s="196">
        <v>5</v>
      </c>
      <c r="K34" s="197">
        <v>100</v>
      </c>
      <c r="L34" s="199">
        <v>7.5240000000000009</v>
      </c>
      <c r="M34" s="200">
        <v>100</v>
      </c>
      <c r="N34" s="201">
        <v>28</v>
      </c>
      <c r="P34" s="131">
        <v>28</v>
      </c>
      <c r="Q34" s="118">
        <v>2071510004721</v>
      </c>
      <c r="R34" s="9" t="s">
        <v>127</v>
      </c>
      <c r="S34" s="10" t="s">
        <v>44</v>
      </c>
      <c r="T34" s="37">
        <v>7.5240000000000009</v>
      </c>
      <c r="U34" s="38" t="s">
        <v>21</v>
      </c>
    </row>
    <row r="35" spans="1:21" x14ac:dyDescent="0.2">
      <c r="A35" s="306">
        <v>29</v>
      </c>
      <c r="B35" s="193" t="s">
        <v>221</v>
      </c>
      <c r="C35" s="44" t="s">
        <v>222</v>
      </c>
      <c r="D35" s="10" t="s">
        <v>42</v>
      </c>
      <c r="E35" s="194">
        <v>97</v>
      </c>
      <c r="F35" s="195">
        <v>6.7720000000000002</v>
      </c>
      <c r="G35" s="196">
        <v>5</v>
      </c>
      <c r="H35" s="197">
        <v>100</v>
      </c>
      <c r="I35" s="198">
        <v>7.05</v>
      </c>
      <c r="J35" s="196">
        <v>3</v>
      </c>
      <c r="K35" s="197">
        <v>7.65</v>
      </c>
      <c r="L35" s="199">
        <v>7.65</v>
      </c>
      <c r="M35" s="200">
        <v>100</v>
      </c>
      <c r="N35" s="201">
        <v>29</v>
      </c>
      <c r="P35" s="131">
        <v>29</v>
      </c>
      <c r="Q35" s="118" t="s">
        <v>221</v>
      </c>
      <c r="R35" s="9" t="s">
        <v>222</v>
      </c>
      <c r="S35" s="10" t="s">
        <v>42</v>
      </c>
      <c r="T35" s="37">
        <v>7.65</v>
      </c>
      <c r="U35" s="38" t="s">
        <v>21</v>
      </c>
    </row>
    <row r="36" spans="1:21" x14ac:dyDescent="0.2">
      <c r="A36" s="306">
        <v>30</v>
      </c>
      <c r="B36" s="193">
        <v>2071510004888</v>
      </c>
      <c r="C36" s="44" t="s">
        <v>75</v>
      </c>
      <c r="D36" s="10" t="s">
        <v>74</v>
      </c>
      <c r="E36" s="194">
        <v>75</v>
      </c>
      <c r="F36" s="195">
        <v>7.109</v>
      </c>
      <c r="G36" s="196">
        <v>3</v>
      </c>
      <c r="H36" s="197">
        <v>7.7089999999999996</v>
      </c>
      <c r="I36" s="198">
        <v>100</v>
      </c>
      <c r="J36" s="196"/>
      <c r="K36" s="197">
        <v>100</v>
      </c>
      <c r="L36" s="199">
        <v>7.7089999999999996</v>
      </c>
      <c r="M36" s="200">
        <v>100</v>
      </c>
      <c r="N36" s="201">
        <v>30</v>
      </c>
      <c r="P36" s="131">
        <v>30</v>
      </c>
      <c r="Q36" s="118">
        <v>2071510004888</v>
      </c>
      <c r="R36" s="9" t="s">
        <v>75</v>
      </c>
      <c r="S36" s="10" t="s">
        <v>74</v>
      </c>
      <c r="T36" s="37">
        <v>7.7089999999999996</v>
      </c>
      <c r="U36" s="38" t="s">
        <v>21</v>
      </c>
    </row>
    <row r="37" spans="1:21" x14ac:dyDescent="0.2">
      <c r="A37" s="306">
        <v>31</v>
      </c>
      <c r="B37" s="202" t="s">
        <v>223</v>
      </c>
      <c r="C37" s="39" t="s">
        <v>224</v>
      </c>
      <c r="D37" s="215" t="s">
        <v>44</v>
      </c>
      <c r="E37" s="203">
        <v>1000</v>
      </c>
      <c r="F37" s="198">
        <v>100</v>
      </c>
      <c r="G37" s="198"/>
      <c r="H37" s="205">
        <v>100</v>
      </c>
      <c r="I37" s="198">
        <v>7.5519999999999996</v>
      </c>
      <c r="J37" s="196">
        <v>3</v>
      </c>
      <c r="K37" s="197">
        <v>8.1519999999999992</v>
      </c>
      <c r="L37" s="199">
        <v>8.1519999999999992</v>
      </c>
      <c r="M37" s="200">
        <v>100</v>
      </c>
      <c r="N37" s="201">
        <v>31</v>
      </c>
      <c r="P37" s="131">
        <v>31</v>
      </c>
      <c r="Q37" s="118" t="s">
        <v>223</v>
      </c>
      <c r="R37" s="9" t="s">
        <v>224</v>
      </c>
      <c r="S37" s="10" t="s">
        <v>44</v>
      </c>
      <c r="T37" s="37">
        <v>8.1519999999999992</v>
      </c>
      <c r="U37" s="38" t="s">
        <v>21</v>
      </c>
    </row>
    <row r="38" spans="1:21" x14ac:dyDescent="0.2">
      <c r="A38" s="306">
        <v>32</v>
      </c>
      <c r="B38" s="202" t="s">
        <v>225</v>
      </c>
      <c r="C38" s="39" t="s">
        <v>226</v>
      </c>
      <c r="D38" s="132" t="s">
        <v>44</v>
      </c>
      <c r="E38" s="203">
        <v>1000</v>
      </c>
      <c r="F38" s="198">
        <v>6.5129999999999999</v>
      </c>
      <c r="G38" s="132">
        <v>5</v>
      </c>
      <c r="H38" s="205">
        <v>100</v>
      </c>
      <c r="I38" s="198">
        <v>6.2880000000000003</v>
      </c>
      <c r="J38" s="204">
        <v>6</v>
      </c>
      <c r="K38" s="205">
        <v>100</v>
      </c>
      <c r="L38" s="217">
        <v>100</v>
      </c>
      <c r="M38" s="200">
        <v>100</v>
      </c>
      <c r="N38" s="201">
        <v>32</v>
      </c>
      <c r="P38" s="131">
        <v>32</v>
      </c>
      <c r="Q38" s="118" t="s">
        <v>225</v>
      </c>
      <c r="R38" s="9" t="s">
        <v>226</v>
      </c>
      <c r="S38" s="10" t="s">
        <v>44</v>
      </c>
      <c r="T38" s="37" t="s">
        <v>45</v>
      </c>
      <c r="U38" s="38" t="s">
        <v>21</v>
      </c>
    </row>
    <row r="39" spans="1:21" x14ac:dyDescent="0.2">
      <c r="A39" s="94">
        <v>33</v>
      </c>
      <c r="B39" s="193">
        <v>2061510004729</v>
      </c>
      <c r="C39" s="44" t="s">
        <v>227</v>
      </c>
      <c r="D39" s="10" t="s">
        <v>44</v>
      </c>
      <c r="E39" s="194">
        <v>94</v>
      </c>
      <c r="F39" s="195">
        <v>6.5469999999999997</v>
      </c>
      <c r="G39" s="196">
        <v>9</v>
      </c>
      <c r="H39" s="197">
        <v>100</v>
      </c>
      <c r="I39" s="198">
        <v>6.2240000000000002</v>
      </c>
      <c r="J39" s="198">
        <v>8</v>
      </c>
      <c r="K39" s="205">
        <v>100</v>
      </c>
      <c r="L39" s="217">
        <v>100</v>
      </c>
      <c r="M39" s="200">
        <v>100</v>
      </c>
      <c r="N39" s="201">
        <v>32</v>
      </c>
      <c r="O39" s="9"/>
      <c r="P39" s="131">
        <v>32</v>
      </c>
      <c r="Q39" s="118">
        <v>2061510004729</v>
      </c>
      <c r="R39" s="9" t="s">
        <v>227</v>
      </c>
      <c r="S39" s="10" t="s">
        <v>44</v>
      </c>
      <c r="T39" s="37" t="s">
        <v>45</v>
      </c>
      <c r="U39" s="38" t="s">
        <v>21</v>
      </c>
    </row>
    <row r="40" spans="1:21" ht="13.5" thickBot="1" x14ac:dyDescent="0.25">
      <c r="A40" s="96">
        <v>34</v>
      </c>
      <c r="B40" s="259">
        <v>2061510003077</v>
      </c>
      <c r="C40" s="260" t="s">
        <v>64</v>
      </c>
      <c r="D40" s="308" t="s">
        <v>44</v>
      </c>
      <c r="E40" s="262">
        <v>27</v>
      </c>
      <c r="F40" s="224">
        <v>5.976</v>
      </c>
      <c r="G40" s="224">
        <v>5</v>
      </c>
      <c r="H40" s="264">
        <v>100</v>
      </c>
      <c r="I40" s="224">
        <v>6.1890000000000001</v>
      </c>
      <c r="J40" s="222">
        <v>8</v>
      </c>
      <c r="K40" s="223">
        <v>100</v>
      </c>
      <c r="L40" s="225">
        <v>100</v>
      </c>
      <c r="M40" s="226">
        <v>100</v>
      </c>
      <c r="N40" s="227">
        <v>32</v>
      </c>
      <c r="O40" s="40"/>
      <c r="P40" s="110">
        <v>32</v>
      </c>
      <c r="Q40" s="119">
        <v>2061510003077</v>
      </c>
      <c r="R40" s="12" t="s">
        <v>64</v>
      </c>
      <c r="S40" s="11" t="s">
        <v>44</v>
      </c>
      <c r="T40" s="41" t="s">
        <v>45</v>
      </c>
      <c r="U40" s="42" t="s">
        <v>21</v>
      </c>
    </row>
    <row r="41" spans="1:21" ht="13.5" thickBot="1" x14ac:dyDescent="0.25">
      <c r="A41" s="10"/>
      <c r="B41" s="43"/>
      <c r="C41" s="44"/>
      <c r="D41" s="10"/>
      <c r="E41" s="10"/>
      <c r="F41" s="43"/>
      <c r="G41" s="10"/>
      <c r="H41" s="45"/>
      <c r="I41" s="9"/>
      <c r="J41" s="10"/>
      <c r="K41" s="45"/>
      <c r="L41" s="9"/>
      <c r="M41" s="39"/>
    </row>
    <row r="42" spans="1:21" ht="13.5" thickBot="1" x14ac:dyDescent="0.25">
      <c r="A42" s="309" t="s">
        <v>4</v>
      </c>
      <c r="B42" s="310" t="s">
        <v>5</v>
      </c>
      <c r="C42" s="311" t="s">
        <v>6</v>
      </c>
      <c r="D42" s="311" t="s">
        <v>7</v>
      </c>
      <c r="E42" s="312" t="s">
        <v>200</v>
      </c>
      <c r="F42" s="311" t="s">
        <v>12</v>
      </c>
      <c r="G42" s="311" t="s">
        <v>13</v>
      </c>
      <c r="H42" s="312" t="s">
        <v>14</v>
      </c>
      <c r="I42" s="311" t="s">
        <v>15</v>
      </c>
      <c r="J42" s="311" t="s">
        <v>13</v>
      </c>
      <c r="K42" s="312" t="s">
        <v>16</v>
      </c>
      <c r="L42" s="313" t="s">
        <v>17</v>
      </c>
      <c r="M42" s="314" t="s">
        <v>18</v>
      </c>
      <c r="N42" s="315" t="s">
        <v>11</v>
      </c>
      <c r="P42" s="282" t="s">
        <v>9</v>
      </c>
      <c r="Q42" s="283" t="s">
        <v>5</v>
      </c>
      <c r="R42" s="284" t="s">
        <v>6</v>
      </c>
      <c r="S42" s="285" t="s">
        <v>7</v>
      </c>
      <c r="T42" s="286" t="s">
        <v>19</v>
      </c>
      <c r="U42" s="287" t="s">
        <v>20</v>
      </c>
    </row>
    <row r="43" spans="1:21" x14ac:dyDescent="0.2">
      <c r="A43" s="316">
        <v>1</v>
      </c>
      <c r="B43" s="317">
        <v>1011510000290</v>
      </c>
      <c r="C43" s="318" t="s">
        <v>131</v>
      </c>
      <c r="D43" s="319" t="s">
        <v>44</v>
      </c>
      <c r="E43" s="320">
        <v>1</v>
      </c>
      <c r="F43" s="241">
        <v>4.9219999999999997</v>
      </c>
      <c r="G43" s="321">
        <v>1</v>
      </c>
      <c r="H43" s="322">
        <v>5.1219999999999999</v>
      </c>
      <c r="I43" s="241">
        <v>4.7889999999999997</v>
      </c>
      <c r="J43" s="241">
        <v>0</v>
      </c>
      <c r="K43" s="322">
        <v>4.7889999999999997</v>
      </c>
      <c r="L43" s="323">
        <v>4.7889999999999997</v>
      </c>
      <c r="M43" s="324">
        <v>5.1219999999999999</v>
      </c>
      <c r="N43" s="325">
        <v>1</v>
      </c>
      <c r="P43" s="131">
        <v>1</v>
      </c>
      <c r="Q43" s="118">
        <v>1011510000290</v>
      </c>
      <c r="R43" s="9" t="s">
        <v>131</v>
      </c>
      <c r="S43" s="10" t="s">
        <v>44</v>
      </c>
      <c r="T43" s="37">
        <v>4.7889999999999997</v>
      </c>
      <c r="U43" s="38">
        <v>5.484</v>
      </c>
    </row>
    <row r="44" spans="1:21" x14ac:dyDescent="0.2">
      <c r="A44" s="326">
        <v>2</v>
      </c>
      <c r="B44" s="193">
        <v>1011510001975</v>
      </c>
      <c r="C44" s="44" t="s">
        <v>132</v>
      </c>
      <c r="D44" s="10" t="s">
        <v>42</v>
      </c>
      <c r="E44" s="194">
        <v>3</v>
      </c>
      <c r="F44" s="195">
        <v>4.851</v>
      </c>
      <c r="G44" s="196">
        <v>3</v>
      </c>
      <c r="H44" s="197">
        <v>5.4510000000000005</v>
      </c>
      <c r="I44" s="198">
        <v>4.8840000000000003</v>
      </c>
      <c r="J44" s="196">
        <v>1</v>
      </c>
      <c r="K44" s="197">
        <v>5.0840000000000005</v>
      </c>
      <c r="L44" s="199">
        <v>5.0840000000000005</v>
      </c>
      <c r="M44" s="200">
        <v>5.4510000000000005</v>
      </c>
      <c r="N44" s="246">
        <v>2</v>
      </c>
      <c r="P44" s="131">
        <v>2</v>
      </c>
      <c r="Q44" s="118">
        <v>1021510004712</v>
      </c>
      <c r="R44" s="9" t="s">
        <v>133</v>
      </c>
      <c r="S44" s="10" t="s">
        <v>42</v>
      </c>
      <c r="T44" s="37">
        <v>5.6869999999999994</v>
      </c>
      <c r="U44" s="327">
        <v>5.8049999999999997</v>
      </c>
    </row>
    <row r="45" spans="1:21" x14ac:dyDescent="0.2">
      <c r="A45" s="326">
        <v>3</v>
      </c>
      <c r="B45" s="193">
        <v>1041510003400</v>
      </c>
      <c r="C45" s="44" t="s">
        <v>65</v>
      </c>
      <c r="D45" s="10" t="s">
        <v>42</v>
      </c>
      <c r="E45" s="194">
        <v>5</v>
      </c>
      <c r="F45" s="195">
        <v>5.2270000000000003</v>
      </c>
      <c r="G45" s="10">
        <v>0</v>
      </c>
      <c r="H45" s="197">
        <v>5.2270000000000003</v>
      </c>
      <c r="I45" s="198">
        <v>5.1920000000000002</v>
      </c>
      <c r="J45" s="196">
        <v>1</v>
      </c>
      <c r="K45" s="197">
        <v>5.3920000000000003</v>
      </c>
      <c r="L45" s="199">
        <v>5.2270000000000003</v>
      </c>
      <c r="M45" s="200">
        <v>5.3920000000000003</v>
      </c>
      <c r="N45" s="246">
        <v>3</v>
      </c>
      <c r="P45" s="131">
        <v>3</v>
      </c>
      <c r="Q45" s="118">
        <v>1041510003400</v>
      </c>
      <c r="R45" s="9" t="s">
        <v>65</v>
      </c>
      <c r="S45" s="10" t="s">
        <v>42</v>
      </c>
      <c r="T45" s="37">
        <v>5.2270000000000003</v>
      </c>
      <c r="U45" s="327">
        <v>5.8529999999999998</v>
      </c>
    </row>
    <row r="46" spans="1:21" x14ac:dyDescent="0.2">
      <c r="A46" s="326">
        <v>4</v>
      </c>
      <c r="B46" s="193">
        <v>1061510000038</v>
      </c>
      <c r="C46" s="44" t="s">
        <v>67</v>
      </c>
      <c r="D46" s="10" t="s">
        <v>42</v>
      </c>
      <c r="E46" s="194">
        <v>4</v>
      </c>
      <c r="F46" s="195">
        <v>5.4</v>
      </c>
      <c r="G46" s="196">
        <v>0</v>
      </c>
      <c r="H46" s="197">
        <v>5.4</v>
      </c>
      <c r="I46" s="198">
        <v>5.6120000000000001</v>
      </c>
      <c r="J46" s="196">
        <v>4</v>
      </c>
      <c r="K46" s="197">
        <v>6.4119999999999999</v>
      </c>
      <c r="L46" s="199">
        <v>5.4</v>
      </c>
      <c r="M46" s="200">
        <v>6.4119999999999999</v>
      </c>
      <c r="N46" s="246">
        <v>4</v>
      </c>
      <c r="P46" s="131">
        <v>4</v>
      </c>
      <c r="Q46" s="118">
        <v>1061510000038</v>
      </c>
      <c r="R46" s="9" t="s">
        <v>67</v>
      </c>
      <c r="S46" s="10" t="s">
        <v>42</v>
      </c>
      <c r="T46" s="37">
        <v>5.4</v>
      </c>
      <c r="U46" s="327">
        <v>5.891</v>
      </c>
    </row>
    <row r="47" spans="1:21" x14ac:dyDescent="0.2">
      <c r="A47" s="326">
        <v>5</v>
      </c>
      <c r="B47" s="202">
        <v>1041510004701</v>
      </c>
      <c r="C47" s="39" t="s">
        <v>228</v>
      </c>
      <c r="D47" s="215" t="s">
        <v>40</v>
      </c>
      <c r="E47" s="203">
        <v>13</v>
      </c>
      <c r="F47" s="198">
        <v>5.5229999999999997</v>
      </c>
      <c r="G47" s="198">
        <v>0</v>
      </c>
      <c r="H47" s="205">
        <v>5.5229999999999997</v>
      </c>
      <c r="I47" s="198">
        <v>5.4820000000000002</v>
      </c>
      <c r="J47" s="196">
        <v>1</v>
      </c>
      <c r="K47" s="197">
        <v>5.6820000000000004</v>
      </c>
      <c r="L47" s="199">
        <v>5.5229999999999997</v>
      </c>
      <c r="M47" s="200">
        <v>5.6820000000000004</v>
      </c>
      <c r="N47" s="246">
        <v>5</v>
      </c>
      <c r="P47" s="131">
        <v>5</v>
      </c>
      <c r="Q47" s="118">
        <v>1011510001975</v>
      </c>
      <c r="R47" s="9" t="s">
        <v>132</v>
      </c>
      <c r="S47" s="10" t="s">
        <v>42</v>
      </c>
      <c r="T47" s="37">
        <v>5.0840000000000005</v>
      </c>
      <c r="U47" s="327">
        <v>6.0220000000000002</v>
      </c>
    </row>
    <row r="48" spans="1:21" x14ac:dyDescent="0.2">
      <c r="A48" s="326">
        <v>6</v>
      </c>
      <c r="B48" s="193">
        <v>1041510000069</v>
      </c>
      <c r="C48" s="44" t="s">
        <v>134</v>
      </c>
      <c r="D48" s="10" t="s">
        <v>42</v>
      </c>
      <c r="E48" s="194">
        <v>15</v>
      </c>
      <c r="F48" s="195">
        <v>5.4450000000000003</v>
      </c>
      <c r="G48" s="196">
        <v>1</v>
      </c>
      <c r="H48" s="197">
        <v>5.6450000000000005</v>
      </c>
      <c r="I48" s="198">
        <v>5.45</v>
      </c>
      <c r="J48" s="198">
        <v>6</v>
      </c>
      <c r="K48" s="205">
        <v>100</v>
      </c>
      <c r="L48" s="217">
        <v>5.6450000000000005</v>
      </c>
      <c r="M48" s="200">
        <v>100</v>
      </c>
      <c r="N48" s="246">
        <v>6</v>
      </c>
      <c r="P48" s="131">
        <v>6</v>
      </c>
      <c r="Q48" s="118">
        <v>1041510004701</v>
      </c>
      <c r="R48" s="9" t="s">
        <v>228</v>
      </c>
      <c r="S48" s="10" t="s">
        <v>40</v>
      </c>
      <c r="T48" s="37">
        <v>5.5229999999999997</v>
      </c>
      <c r="U48" s="327">
        <v>6.3680000000000003</v>
      </c>
    </row>
    <row r="49" spans="1:29" x14ac:dyDescent="0.2">
      <c r="A49" s="326">
        <v>7</v>
      </c>
      <c r="B49" s="193">
        <v>1021510004712</v>
      </c>
      <c r="C49" s="44" t="s">
        <v>133</v>
      </c>
      <c r="D49" s="10" t="s">
        <v>42</v>
      </c>
      <c r="E49" s="194">
        <v>8</v>
      </c>
      <c r="F49" s="195">
        <v>5.0869999999999997</v>
      </c>
      <c r="G49" s="196">
        <v>3</v>
      </c>
      <c r="H49" s="197">
        <v>5.6869999999999994</v>
      </c>
      <c r="I49" s="198">
        <v>100</v>
      </c>
      <c r="J49" s="196"/>
      <c r="K49" s="197">
        <v>100</v>
      </c>
      <c r="L49" s="199">
        <v>5.6869999999999994</v>
      </c>
      <c r="M49" s="200">
        <v>100</v>
      </c>
      <c r="N49" s="246">
        <v>7</v>
      </c>
      <c r="P49" s="131">
        <v>7</v>
      </c>
      <c r="Q49" s="118">
        <v>1041510000069</v>
      </c>
      <c r="R49" s="9" t="s">
        <v>134</v>
      </c>
      <c r="S49" s="10" t="s">
        <v>42</v>
      </c>
      <c r="T49" s="37">
        <v>5.6450000000000005</v>
      </c>
      <c r="U49" s="327">
        <v>6.0990000000000002</v>
      </c>
    </row>
    <row r="50" spans="1:29" ht="13.5" thickBot="1" x14ac:dyDescent="0.25">
      <c r="A50" s="328">
        <v>8</v>
      </c>
      <c r="B50" s="329">
        <v>1041510003095</v>
      </c>
      <c r="C50" s="330" t="s">
        <v>229</v>
      </c>
      <c r="D50" s="331" t="s">
        <v>40</v>
      </c>
      <c r="E50" s="332">
        <v>10</v>
      </c>
      <c r="F50" s="255">
        <v>5.5910000000000002</v>
      </c>
      <c r="G50" s="333">
        <v>4</v>
      </c>
      <c r="H50" s="334">
        <v>6.391</v>
      </c>
      <c r="I50" s="255">
        <v>5.7690000000000001</v>
      </c>
      <c r="J50" s="253">
        <v>0</v>
      </c>
      <c r="K50" s="254">
        <v>5.7690000000000001</v>
      </c>
      <c r="L50" s="256">
        <v>5.7690000000000001</v>
      </c>
      <c r="M50" s="257">
        <v>6.391</v>
      </c>
      <c r="N50" s="258">
        <v>8</v>
      </c>
      <c r="P50" s="291">
        <v>8</v>
      </c>
      <c r="Q50" s="292">
        <v>1041510003095</v>
      </c>
      <c r="R50" s="293" t="s">
        <v>229</v>
      </c>
      <c r="S50" s="294" t="s">
        <v>40</v>
      </c>
      <c r="T50" s="295">
        <v>5.7690000000000001</v>
      </c>
      <c r="U50" s="296">
        <v>6.67</v>
      </c>
    </row>
    <row r="51" spans="1:29" x14ac:dyDescent="0.2">
      <c r="A51" s="216">
        <v>9</v>
      </c>
      <c r="B51" s="193">
        <v>1061510003097</v>
      </c>
      <c r="C51" s="44" t="s">
        <v>135</v>
      </c>
      <c r="D51" s="10" t="s">
        <v>44</v>
      </c>
      <c r="E51" s="194">
        <v>11</v>
      </c>
      <c r="F51" s="195">
        <v>5.8479999999999999</v>
      </c>
      <c r="G51" s="196">
        <v>1</v>
      </c>
      <c r="H51" s="197">
        <v>6.048</v>
      </c>
      <c r="I51" s="198">
        <v>5.8479999999999999</v>
      </c>
      <c r="J51" s="196">
        <v>0</v>
      </c>
      <c r="K51" s="197">
        <v>5.8479999999999999</v>
      </c>
      <c r="L51" s="199">
        <v>5.8479999999999999</v>
      </c>
      <c r="M51" s="200">
        <v>6.048</v>
      </c>
      <c r="N51" s="201">
        <v>9</v>
      </c>
      <c r="P51" s="131">
        <v>9</v>
      </c>
      <c r="Q51" s="118">
        <v>1061510003097</v>
      </c>
      <c r="R51" s="9" t="s">
        <v>135</v>
      </c>
      <c r="S51" s="10" t="s">
        <v>44</v>
      </c>
      <c r="T51" s="37">
        <v>5.8479999999999999</v>
      </c>
      <c r="U51" s="38" t="s">
        <v>21</v>
      </c>
    </row>
    <row r="52" spans="1:29" x14ac:dyDescent="0.2">
      <c r="A52" s="216">
        <v>10</v>
      </c>
      <c r="B52" s="193">
        <v>1051510000094</v>
      </c>
      <c r="C52" s="44" t="s">
        <v>136</v>
      </c>
      <c r="D52" s="10" t="s">
        <v>63</v>
      </c>
      <c r="E52" s="194">
        <v>9</v>
      </c>
      <c r="F52" s="195">
        <v>5.78</v>
      </c>
      <c r="G52" s="196">
        <v>1</v>
      </c>
      <c r="H52" s="197">
        <v>5.98</v>
      </c>
      <c r="I52" s="198">
        <v>5.77</v>
      </c>
      <c r="J52" s="196">
        <v>12</v>
      </c>
      <c r="K52" s="197">
        <v>100</v>
      </c>
      <c r="L52" s="199">
        <v>5.98</v>
      </c>
      <c r="M52" s="200">
        <v>100</v>
      </c>
      <c r="N52" s="201">
        <v>10</v>
      </c>
      <c r="P52" s="131">
        <v>10</v>
      </c>
      <c r="Q52" s="118">
        <v>1051510000094</v>
      </c>
      <c r="R52" s="9" t="s">
        <v>136</v>
      </c>
      <c r="S52" s="10" t="s">
        <v>63</v>
      </c>
      <c r="T52" s="37">
        <v>5.98</v>
      </c>
      <c r="U52" s="38" t="s">
        <v>21</v>
      </c>
    </row>
    <row r="53" spans="1:29" x14ac:dyDescent="0.2">
      <c r="A53" s="216">
        <v>11</v>
      </c>
      <c r="B53" s="193">
        <v>1031510001969</v>
      </c>
      <c r="C53" s="44" t="s">
        <v>230</v>
      </c>
      <c r="D53" s="10" t="s">
        <v>231</v>
      </c>
      <c r="E53" s="194">
        <v>19</v>
      </c>
      <c r="F53" s="195">
        <v>6.008</v>
      </c>
      <c r="G53" s="196">
        <v>0</v>
      </c>
      <c r="H53" s="197">
        <v>6.008</v>
      </c>
      <c r="I53" s="198">
        <v>5.9509999999999996</v>
      </c>
      <c r="J53" s="204">
        <v>3</v>
      </c>
      <c r="K53" s="205">
        <v>6.5510000000000002</v>
      </c>
      <c r="L53" s="217">
        <v>6.008</v>
      </c>
      <c r="M53" s="200">
        <v>6.5510000000000002</v>
      </c>
      <c r="N53" s="201">
        <v>11</v>
      </c>
      <c r="P53" s="131">
        <v>11</v>
      </c>
      <c r="Q53" s="118">
        <v>1031510001969</v>
      </c>
      <c r="R53" s="9" t="s">
        <v>230</v>
      </c>
      <c r="S53" s="10" t="s">
        <v>231</v>
      </c>
      <c r="T53" s="37">
        <v>6.008</v>
      </c>
      <c r="U53" s="38" t="s">
        <v>21</v>
      </c>
    </row>
    <row r="54" spans="1:29" x14ac:dyDescent="0.2">
      <c r="A54" s="216">
        <v>12</v>
      </c>
      <c r="B54" s="193">
        <v>1031510002280</v>
      </c>
      <c r="C54" s="44" t="s">
        <v>66</v>
      </c>
      <c r="D54" s="10" t="s">
        <v>42</v>
      </c>
      <c r="E54" s="194">
        <v>7</v>
      </c>
      <c r="F54" s="195">
        <v>5.2080000000000002</v>
      </c>
      <c r="G54" s="196">
        <v>4</v>
      </c>
      <c r="H54" s="197">
        <v>6.008</v>
      </c>
      <c r="I54" s="198">
        <v>100</v>
      </c>
      <c r="J54" s="196"/>
      <c r="K54" s="197">
        <v>100</v>
      </c>
      <c r="L54" s="199">
        <v>6.008</v>
      </c>
      <c r="M54" s="200">
        <v>100</v>
      </c>
      <c r="N54" s="201">
        <v>12</v>
      </c>
      <c r="P54" s="131">
        <v>12</v>
      </c>
      <c r="Q54" s="118">
        <v>1031510002280</v>
      </c>
      <c r="R54" s="9" t="s">
        <v>66</v>
      </c>
      <c r="S54" s="10" t="s">
        <v>42</v>
      </c>
      <c r="T54" s="37">
        <v>6.008</v>
      </c>
      <c r="U54" s="38" t="s">
        <v>21</v>
      </c>
    </row>
    <row r="55" spans="1:29" x14ac:dyDescent="0.2">
      <c r="A55" s="216">
        <v>13</v>
      </c>
      <c r="B55" s="193">
        <v>1011510003084</v>
      </c>
      <c r="C55" s="44" t="s">
        <v>158</v>
      </c>
      <c r="D55" s="10" t="s">
        <v>42</v>
      </c>
      <c r="E55" s="194">
        <v>12</v>
      </c>
      <c r="F55" s="195">
        <v>5.609</v>
      </c>
      <c r="G55" s="196">
        <v>2</v>
      </c>
      <c r="H55" s="197">
        <v>6.0090000000000003</v>
      </c>
      <c r="I55" s="198">
        <v>5.65</v>
      </c>
      <c r="J55" s="196">
        <v>5</v>
      </c>
      <c r="K55" s="197">
        <v>100</v>
      </c>
      <c r="L55" s="199">
        <v>6.0090000000000003</v>
      </c>
      <c r="M55" s="200">
        <v>100</v>
      </c>
      <c r="N55" s="201">
        <v>13</v>
      </c>
      <c r="P55" s="131">
        <v>13</v>
      </c>
      <c r="Q55" s="118">
        <v>1011510003084</v>
      </c>
      <c r="R55" s="9" t="s">
        <v>158</v>
      </c>
      <c r="S55" s="10" t="s">
        <v>42</v>
      </c>
      <c r="T55" s="37">
        <v>6.0090000000000003</v>
      </c>
      <c r="U55" s="38" t="s">
        <v>21</v>
      </c>
    </row>
    <row r="56" spans="1:29" x14ac:dyDescent="0.2">
      <c r="A56" s="216">
        <v>14</v>
      </c>
      <c r="B56" s="193">
        <v>1071510003303</v>
      </c>
      <c r="C56" s="9" t="s">
        <v>88</v>
      </c>
      <c r="D56" s="10" t="s">
        <v>74</v>
      </c>
      <c r="E56" s="194">
        <v>14</v>
      </c>
      <c r="F56" s="195">
        <v>6.38</v>
      </c>
      <c r="G56" s="196">
        <v>1</v>
      </c>
      <c r="H56" s="197">
        <v>6.58</v>
      </c>
      <c r="I56" s="215">
        <v>6.0309999999999997</v>
      </c>
      <c r="J56" s="10">
        <v>4</v>
      </c>
      <c r="K56" s="197">
        <v>6.8309999999999995</v>
      </c>
      <c r="L56" s="199">
        <v>6.58</v>
      </c>
      <c r="M56" s="200">
        <v>6.8309999999999995</v>
      </c>
      <c r="N56" s="201">
        <v>14</v>
      </c>
      <c r="P56" s="131">
        <v>14</v>
      </c>
      <c r="Q56" s="118">
        <v>1071510003303</v>
      </c>
      <c r="R56" s="9" t="s">
        <v>88</v>
      </c>
      <c r="S56" s="10" t="s">
        <v>74</v>
      </c>
      <c r="T56" s="37">
        <v>6.58</v>
      </c>
      <c r="U56" s="38" t="s">
        <v>21</v>
      </c>
    </row>
    <row r="57" spans="1:29" x14ac:dyDescent="0.2">
      <c r="A57" s="216">
        <v>15</v>
      </c>
      <c r="B57" s="202">
        <v>1051510004709</v>
      </c>
      <c r="C57" s="39" t="s">
        <v>138</v>
      </c>
      <c r="D57" s="132" t="s">
        <v>40</v>
      </c>
      <c r="E57" s="203">
        <v>23</v>
      </c>
      <c r="F57" s="198">
        <v>6.1109999999999998</v>
      </c>
      <c r="G57" s="132">
        <v>3</v>
      </c>
      <c r="H57" s="205">
        <v>6.7110000000000003</v>
      </c>
      <c r="I57" s="198">
        <v>6.2709999999999999</v>
      </c>
      <c r="J57" s="204">
        <v>7</v>
      </c>
      <c r="K57" s="205">
        <v>100</v>
      </c>
      <c r="L57" s="217">
        <v>6.7110000000000003</v>
      </c>
      <c r="M57" s="200">
        <v>100</v>
      </c>
      <c r="N57" s="201">
        <v>15</v>
      </c>
      <c r="P57" s="131">
        <v>15</v>
      </c>
      <c r="Q57" s="118">
        <v>1051510004709</v>
      </c>
      <c r="R57" s="9" t="s">
        <v>138</v>
      </c>
      <c r="S57" s="10" t="s">
        <v>40</v>
      </c>
      <c r="T57" s="37">
        <v>6.7110000000000003</v>
      </c>
      <c r="U57" s="38" t="s">
        <v>21</v>
      </c>
    </row>
    <row r="58" spans="1:29" x14ac:dyDescent="0.2">
      <c r="A58" s="216">
        <v>16</v>
      </c>
      <c r="B58" s="202">
        <v>1071510003082</v>
      </c>
      <c r="C58" s="39" t="s">
        <v>137</v>
      </c>
      <c r="D58" s="215" t="s">
        <v>44</v>
      </c>
      <c r="E58" s="203">
        <v>22</v>
      </c>
      <c r="F58" s="198">
        <v>6.53</v>
      </c>
      <c r="G58" s="198">
        <v>1</v>
      </c>
      <c r="H58" s="205">
        <v>6.73</v>
      </c>
      <c r="I58" s="198">
        <v>6.1660000000000004</v>
      </c>
      <c r="J58" s="196">
        <v>6</v>
      </c>
      <c r="K58" s="197">
        <v>100</v>
      </c>
      <c r="L58" s="199">
        <v>6.73</v>
      </c>
      <c r="M58" s="200">
        <v>100</v>
      </c>
      <c r="N58" s="201">
        <v>16</v>
      </c>
      <c r="O58" s="9"/>
      <c r="P58" s="131">
        <v>16</v>
      </c>
      <c r="Q58" s="118">
        <v>1071510003082</v>
      </c>
      <c r="R58" s="9" t="s">
        <v>137</v>
      </c>
      <c r="S58" s="10" t="s">
        <v>44</v>
      </c>
      <c r="T58" s="37">
        <v>6.73</v>
      </c>
      <c r="U58" s="38" t="s">
        <v>21</v>
      </c>
    </row>
    <row r="59" spans="1:29" ht="13.5" thickBot="1" x14ac:dyDescent="0.25">
      <c r="A59" s="335">
        <v>17</v>
      </c>
      <c r="B59" s="219">
        <v>1061510003690</v>
      </c>
      <c r="C59" s="51" t="s">
        <v>232</v>
      </c>
      <c r="D59" s="11" t="s">
        <v>63</v>
      </c>
      <c r="E59" s="220">
        <v>16</v>
      </c>
      <c r="F59" s="221">
        <v>6.375</v>
      </c>
      <c r="G59" s="222">
        <v>8</v>
      </c>
      <c r="H59" s="223">
        <v>100</v>
      </c>
      <c r="I59" s="224">
        <v>6.8680000000000003</v>
      </c>
      <c r="J59" s="222">
        <v>0</v>
      </c>
      <c r="K59" s="223">
        <v>6.8680000000000003</v>
      </c>
      <c r="L59" s="225">
        <v>6.8680000000000003</v>
      </c>
      <c r="M59" s="226">
        <v>100</v>
      </c>
      <c r="N59" s="227">
        <v>17</v>
      </c>
      <c r="O59" s="40"/>
      <c r="P59" s="110">
        <v>17</v>
      </c>
      <c r="Q59" s="119">
        <v>1061510003690</v>
      </c>
      <c r="R59" s="12" t="s">
        <v>232</v>
      </c>
      <c r="S59" s="11" t="s">
        <v>63</v>
      </c>
      <c r="T59" s="41">
        <v>6.8680000000000003</v>
      </c>
      <c r="U59" s="42" t="s">
        <v>21</v>
      </c>
    </row>
    <row r="62" spans="1:29" ht="13.5" thickBot="1" x14ac:dyDescent="0.25">
      <c r="B62" s="13" t="s">
        <v>305</v>
      </c>
      <c r="D62"/>
      <c r="E62"/>
      <c r="F62"/>
      <c r="G62"/>
      <c r="J62"/>
      <c r="P62"/>
      <c r="Q62" s="13" t="s">
        <v>305</v>
      </c>
    </row>
    <row r="63" spans="1:29" ht="13.5" thickBot="1" x14ac:dyDescent="0.25">
      <c r="A63" s="596" t="s">
        <v>293</v>
      </c>
      <c r="B63" s="652" t="s">
        <v>5</v>
      </c>
      <c r="C63" s="598" t="s">
        <v>294</v>
      </c>
      <c r="D63" s="615" t="s">
        <v>295</v>
      </c>
      <c r="E63" s="616" t="s">
        <v>296</v>
      </c>
      <c r="F63" s="617" t="s">
        <v>13</v>
      </c>
      <c r="G63" s="618" t="s">
        <v>297</v>
      </c>
      <c r="H63" s="616" t="s">
        <v>298</v>
      </c>
      <c r="I63" s="617" t="s">
        <v>13</v>
      </c>
      <c r="J63" s="618" t="s">
        <v>299</v>
      </c>
      <c r="K63" s="619" t="s">
        <v>300</v>
      </c>
      <c r="L63" s="617" t="s">
        <v>13</v>
      </c>
      <c r="M63" s="619" t="s">
        <v>301</v>
      </c>
      <c r="N63" s="620" t="s">
        <v>302</v>
      </c>
      <c r="P63" s="596" t="s">
        <v>293</v>
      </c>
      <c r="Q63" s="652" t="s">
        <v>5</v>
      </c>
      <c r="R63" s="598" t="s">
        <v>294</v>
      </c>
      <c r="S63" s="615" t="s">
        <v>295</v>
      </c>
      <c r="T63" s="616" t="s">
        <v>296</v>
      </c>
      <c r="U63" s="617" t="s">
        <v>13</v>
      </c>
      <c r="V63" s="618" t="s">
        <v>297</v>
      </c>
      <c r="W63" s="616" t="s">
        <v>298</v>
      </c>
      <c r="X63" s="617" t="s">
        <v>13</v>
      </c>
      <c r="Y63" s="618" t="s">
        <v>299</v>
      </c>
      <c r="Z63" s="619" t="s">
        <v>300</v>
      </c>
      <c r="AA63" s="617" t="s">
        <v>13</v>
      </c>
      <c r="AB63" s="619" t="s">
        <v>301</v>
      </c>
      <c r="AC63" s="620" t="s">
        <v>302</v>
      </c>
    </row>
    <row r="64" spans="1:29" x14ac:dyDescent="0.2">
      <c r="A64" s="46" t="s">
        <v>306</v>
      </c>
      <c r="B64" s="115">
        <v>2051510000297</v>
      </c>
      <c r="C64" s="9" t="s">
        <v>114</v>
      </c>
      <c r="D64" s="630" t="s">
        <v>41</v>
      </c>
      <c r="E64" s="631">
        <v>5.9119999999999999</v>
      </c>
      <c r="F64" s="10">
        <v>0</v>
      </c>
      <c r="G64" s="44">
        <v>5.9119999999999999</v>
      </c>
      <c r="H64" s="627">
        <v>5.8769999999999998</v>
      </c>
      <c r="I64" s="625">
        <v>0</v>
      </c>
      <c r="J64" s="628">
        <v>5.8769999999999998</v>
      </c>
      <c r="K64" s="44"/>
      <c r="L64" s="10"/>
      <c r="M64" s="44"/>
      <c r="N64" s="629">
        <v>2</v>
      </c>
      <c r="P64" s="46" t="s">
        <v>306</v>
      </c>
      <c r="Q64" s="115">
        <v>1011510000290</v>
      </c>
      <c r="R64" s="9" t="s">
        <v>131</v>
      </c>
      <c r="S64" s="630" t="s">
        <v>44</v>
      </c>
      <c r="T64" s="631">
        <v>5.9930000000000003</v>
      </c>
      <c r="U64" s="10">
        <v>0</v>
      </c>
      <c r="V64" s="44">
        <v>5.9930000000000003</v>
      </c>
      <c r="W64" s="627">
        <v>5.8029999999999999</v>
      </c>
      <c r="X64" s="625">
        <v>0</v>
      </c>
      <c r="Y64" s="628">
        <v>5.8029999999999999</v>
      </c>
      <c r="Z64" s="44"/>
      <c r="AA64" s="10"/>
      <c r="AB64" s="44"/>
      <c r="AC64" s="629">
        <v>2</v>
      </c>
    </row>
    <row r="65" spans="1:29" x14ac:dyDescent="0.2">
      <c r="A65" s="46" t="s">
        <v>307</v>
      </c>
      <c r="B65" s="115">
        <v>2061510002380</v>
      </c>
      <c r="C65" s="9" t="s">
        <v>80</v>
      </c>
      <c r="D65" s="630" t="s">
        <v>74</v>
      </c>
      <c r="E65" s="631">
        <v>6.3440000000000003</v>
      </c>
      <c r="F65" s="10">
        <v>0</v>
      </c>
      <c r="G65" s="44">
        <v>6.3440000000000003</v>
      </c>
      <c r="H65" s="632">
        <v>6.3890000000000002</v>
      </c>
      <c r="I65" s="10">
        <v>6</v>
      </c>
      <c r="J65" s="633">
        <v>100</v>
      </c>
      <c r="K65" s="44"/>
      <c r="L65" s="10"/>
      <c r="M65" s="44"/>
      <c r="N65" s="47">
        <v>0</v>
      </c>
      <c r="P65" s="46" t="s">
        <v>307</v>
      </c>
      <c r="Q65" s="115">
        <v>1041510003095</v>
      </c>
      <c r="R65" s="9" t="s">
        <v>229</v>
      </c>
      <c r="S65" s="630" t="s">
        <v>40</v>
      </c>
      <c r="T65" s="631">
        <v>6.47</v>
      </c>
      <c r="U65" s="10">
        <v>1</v>
      </c>
      <c r="V65" s="44">
        <v>6.67</v>
      </c>
      <c r="W65" s="632">
        <v>100</v>
      </c>
      <c r="X65" s="10">
        <v>0</v>
      </c>
      <c r="Y65" s="633">
        <v>100</v>
      </c>
      <c r="Z65" s="44"/>
      <c r="AA65" s="10"/>
      <c r="AB65" s="44"/>
      <c r="AC65" s="47">
        <v>0</v>
      </c>
    </row>
    <row r="66" spans="1:29" x14ac:dyDescent="0.2">
      <c r="A66" s="634" t="s">
        <v>308</v>
      </c>
      <c r="B66" s="635">
        <v>2051510000300</v>
      </c>
      <c r="C66" s="605" t="s">
        <v>115</v>
      </c>
      <c r="D66" s="636" t="s">
        <v>63</v>
      </c>
      <c r="E66" s="637">
        <v>5.9980000000000002</v>
      </c>
      <c r="F66" s="638">
        <v>1</v>
      </c>
      <c r="G66" s="639">
        <v>6.1980000000000004</v>
      </c>
      <c r="H66" s="640">
        <v>6.1120000000000001</v>
      </c>
      <c r="I66" s="638">
        <v>1</v>
      </c>
      <c r="J66" s="641">
        <v>6.3120000000000003</v>
      </c>
      <c r="K66" s="639">
        <v>6.1319999999999997</v>
      </c>
      <c r="L66" s="638">
        <v>0</v>
      </c>
      <c r="M66" s="639">
        <v>6.1319999999999997</v>
      </c>
      <c r="N66" s="642">
        <v>2</v>
      </c>
      <c r="P66" s="634" t="s">
        <v>308</v>
      </c>
      <c r="Q66" s="635">
        <v>1061510000038</v>
      </c>
      <c r="R66" s="605" t="s">
        <v>67</v>
      </c>
      <c r="S66" s="636" t="s">
        <v>42</v>
      </c>
      <c r="T66" s="637">
        <v>6.0819999999999999</v>
      </c>
      <c r="U66" s="638">
        <v>0</v>
      </c>
      <c r="V66" s="639">
        <v>6.0819999999999999</v>
      </c>
      <c r="W66" s="640">
        <v>5.891</v>
      </c>
      <c r="X66" s="638">
        <v>0</v>
      </c>
      <c r="Y66" s="641">
        <v>5.891</v>
      </c>
      <c r="Z66" s="639"/>
      <c r="AA66" s="638"/>
      <c r="AB66" s="639"/>
      <c r="AC66" s="642">
        <v>2</v>
      </c>
    </row>
    <row r="67" spans="1:29" x14ac:dyDescent="0.2">
      <c r="A67" s="176" t="s">
        <v>309</v>
      </c>
      <c r="B67" s="653">
        <v>2021510001968</v>
      </c>
      <c r="C67" s="371" t="s">
        <v>62</v>
      </c>
      <c r="D67" s="654" t="s">
        <v>42</v>
      </c>
      <c r="E67" s="655">
        <v>6.0519999999999996</v>
      </c>
      <c r="F67" s="656">
        <v>1</v>
      </c>
      <c r="G67" s="657">
        <v>6.2519999999999998</v>
      </c>
      <c r="H67" s="658">
        <v>6.0970000000000004</v>
      </c>
      <c r="I67" s="656">
        <v>1</v>
      </c>
      <c r="J67" s="659">
        <v>6.2970000000000006</v>
      </c>
      <c r="K67" s="657">
        <v>6.1020000000000003</v>
      </c>
      <c r="L67" s="656">
        <v>2</v>
      </c>
      <c r="M67" s="657">
        <v>6.5020000000000007</v>
      </c>
      <c r="N67" s="660">
        <v>1</v>
      </c>
      <c r="P67" s="176" t="s">
        <v>309</v>
      </c>
      <c r="Q67" s="653">
        <v>1041510004701</v>
      </c>
      <c r="R67" s="371" t="s">
        <v>228</v>
      </c>
      <c r="S67" s="654" t="s">
        <v>40</v>
      </c>
      <c r="T67" s="655">
        <v>6.0380000000000003</v>
      </c>
      <c r="U67" s="656">
        <v>4</v>
      </c>
      <c r="V67" s="657">
        <v>6.8380000000000001</v>
      </c>
      <c r="W67" s="658">
        <v>5.968</v>
      </c>
      <c r="X67" s="656">
        <v>2</v>
      </c>
      <c r="Y67" s="659">
        <v>6.3680000000000003</v>
      </c>
      <c r="Z67" s="657"/>
      <c r="AA67" s="656"/>
      <c r="AB67" s="657"/>
      <c r="AC67" s="660">
        <v>0</v>
      </c>
    </row>
    <row r="68" spans="1:29" x14ac:dyDescent="0.2">
      <c r="A68" s="634" t="s">
        <v>310</v>
      </c>
      <c r="B68" s="635">
        <v>2011510000053</v>
      </c>
      <c r="C68" s="605" t="s">
        <v>83</v>
      </c>
      <c r="D68" s="636" t="s">
        <v>41</v>
      </c>
      <c r="E68" s="637">
        <v>5.6269999999999998</v>
      </c>
      <c r="F68" s="638">
        <v>0</v>
      </c>
      <c r="G68" s="639">
        <v>5.6269999999999998</v>
      </c>
      <c r="H68" s="640">
        <v>5.7</v>
      </c>
      <c r="I68" s="638">
        <v>1</v>
      </c>
      <c r="J68" s="641">
        <v>5.9</v>
      </c>
      <c r="K68" s="639"/>
      <c r="L68" s="638"/>
      <c r="M68" s="639"/>
      <c r="N68" s="642">
        <v>2</v>
      </c>
      <c r="P68" s="634" t="s">
        <v>310</v>
      </c>
      <c r="Q68" s="635">
        <v>1041510003400</v>
      </c>
      <c r="R68" s="605" t="s">
        <v>65</v>
      </c>
      <c r="S68" s="636" t="s">
        <v>42</v>
      </c>
      <c r="T68" s="637">
        <v>5.8970000000000002</v>
      </c>
      <c r="U68" s="638">
        <v>1</v>
      </c>
      <c r="V68" s="639">
        <v>6.0970000000000004</v>
      </c>
      <c r="W68" s="640">
        <v>5.9450000000000003</v>
      </c>
      <c r="X68" s="638">
        <v>0</v>
      </c>
      <c r="Y68" s="641">
        <v>5.9450000000000003</v>
      </c>
      <c r="Z68" s="639"/>
      <c r="AA68" s="638"/>
      <c r="AB68" s="639"/>
      <c r="AC68" s="642">
        <v>2</v>
      </c>
    </row>
    <row r="69" spans="1:29" x14ac:dyDescent="0.2">
      <c r="A69" s="176" t="s">
        <v>311</v>
      </c>
      <c r="B69" s="653">
        <v>2051510003309</v>
      </c>
      <c r="C69" s="371" t="s">
        <v>116</v>
      </c>
      <c r="D69" s="654" t="s">
        <v>41</v>
      </c>
      <c r="E69" s="655">
        <v>6.0519999999999996</v>
      </c>
      <c r="F69" s="656">
        <v>3</v>
      </c>
      <c r="G69" s="657">
        <v>6.6519999999999992</v>
      </c>
      <c r="H69" s="658">
        <v>6.1349999999999998</v>
      </c>
      <c r="I69" s="656">
        <v>2</v>
      </c>
      <c r="J69" s="659">
        <v>6.5350000000000001</v>
      </c>
      <c r="K69" s="657"/>
      <c r="L69" s="656"/>
      <c r="M69" s="657"/>
      <c r="N69" s="660">
        <v>0</v>
      </c>
      <c r="P69" s="176" t="s">
        <v>311</v>
      </c>
      <c r="Q69" s="653">
        <v>1041510000069</v>
      </c>
      <c r="R69" s="371" t="s">
        <v>134</v>
      </c>
      <c r="S69" s="654" t="s">
        <v>42</v>
      </c>
      <c r="T69" s="655">
        <v>6.1379999999999999</v>
      </c>
      <c r="U69" s="656">
        <v>3</v>
      </c>
      <c r="V69" s="657">
        <v>6.7379999999999995</v>
      </c>
      <c r="W69" s="658">
        <v>6.0990000000000002</v>
      </c>
      <c r="X69" s="656">
        <v>0</v>
      </c>
      <c r="Y69" s="659">
        <v>6.0990000000000002</v>
      </c>
      <c r="Z69" s="657"/>
      <c r="AA69" s="656"/>
      <c r="AB69" s="657"/>
      <c r="AC69" s="660">
        <v>0</v>
      </c>
    </row>
    <row r="70" spans="1:29" x14ac:dyDescent="0.2">
      <c r="A70" s="46" t="s">
        <v>312</v>
      </c>
      <c r="B70" s="115">
        <v>2031510000046</v>
      </c>
      <c r="C70" s="9" t="s">
        <v>77</v>
      </c>
      <c r="D70" s="630" t="s">
        <v>41</v>
      </c>
      <c r="E70" s="631">
        <v>5.5949999999999998</v>
      </c>
      <c r="F70" s="10">
        <v>0</v>
      </c>
      <c r="G70" s="44">
        <v>5.5949999999999998</v>
      </c>
      <c r="H70" s="632">
        <v>5.6479999999999997</v>
      </c>
      <c r="I70" s="10">
        <v>0</v>
      </c>
      <c r="J70" s="633">
        <v>5.6479999999999997</v>
      </c>
      <c r="K70" s="44"/>
      <c r="L70" s="10"/>
      <c r="M70" s="44"/>
      <c r="N70" s="661">
        <v>2</v>
      </c>
      <c r="P70" s="46" t="s">
        <v>312</v>
      </c>
      <c r="Q70" s="115">
        <v>1011510001975</v>
      </c>
      <c r="R70" s="9" t="s">
        <v>132</v>
      </c>
      <c r="S70" s="630" t="s">
        <v>42</v>
      </c>
      <c r="T70" s="631">
        <v>5.8220000000000001</v>
      </c>
      <c r="U70" s="10">
        <v>1</v>
      </c>
      <c r="V70" s="44">
        <v>6.0220000000000002</v>
      </c>
      <c r="W70" s="632">
        <v>5.7279999999999998</v>
      </c>
      <c r="X70" s="10">
        <v>4</v>
      </c>
      <c r="Y70" s="633">
        <v>6.5279999999999996</v>
      </c>
      <c r="Z70" s="44"/>
      <c r="AA70" s="10"/>
      <c r="AB70" s="44"/>
      <c r="AC70" s="661">
        <v>0</v>
      </c>
    </row>
    <row r="71" spans="1:29" ht="13.5" thickBot="1" x14ac:dyDescent="0.25">
      <c r="A71" s="643" t="s">
        <v>313</v>
      </c>
      <c r="B71" s="644">
        <v>2051510003076</v>
      </c>
      <c r="C71" s="610" t="s">
        <v>43</v>
      </c>
      <c r="D71" s="645" t="s">
        <v>44</v>
      </c>
      <c r="E71" s="646">
        <v>6.2709999999999999</v>
      </c>
      <c r="F71" s="647">
        <v>1</v>
      </c>
      <c r="G71" s="648">
        <v>6.4710000000000001</v>
      </c>
      <c r="H71" s="649">
        <v>5.9980000000000002</v>
      </c>
      <c r="I71" s="647">
        <v>2</v>
      </c>
      <c r="J71" s="650">
        <v>6.3980000000000006</v>
      </c>
      <c r="K71" s="648"/>
      <c r="L71" s="647"/>
      <c r="M71" s="648"/>
      <c r="N71" s="651">
        <v>0</v>
      </c>
      <c r="P71" s="643" t="s">
        <v>313</v>
      </c>
      <c r="Q71" s="644">
        <v>1021510004712</v>
      </c>
      <c r="R71" s="610" t="s">
        <v>133</v>
      </c>
      <c r="S71" s="645" t="s">
        <v>42</v>
      </c>
      <c r="T71" s="646">
        <v>5.8049999999999997</v>
      </c>
      <c r="U71" s="647">
        <v>0</v>
      </c>
      <c r="V71" s="648">
        <v>5.8049999999999997</v>
      </c>
      <c r="W71" s="649">
        <v>5.7080000000000002</v>
      </c>
      <c r="X71" s="647">
        <v>3</v>
      </c>
      <c r="Y71" s="650">
        <v>6.3079999999999998</v>
      </c>
      <c r="Z71" s="648"/>
      <c r="AA71" s="647"/>
      <c r="AB71" s="648"/>
      <c r="AC71" s="651">
        <v>2</v>
      </c>
    </row>
    <row r="72" spans="1:29" ht="13.5" thickBot="1" x14ac:dyDescent="0.25">
      <c r="B72" s="114" t="s">
        <v>314</v>
      </c>
      <c r="D72"/>
      <c r="E72"/>
      <c r="F72"/>
      <c r="G72"/>
      <c r="J72"/>
      <c r="P72"/>
      <c r="Q72" s="114" t="s">
        <v>314</v>
      </c>
    </row>
    <row r="73" spans="1:29" x14ac:dyDescent="0.2">
      <c r="A73" s="621" t="s">
        <v>315</v>
      </c>
      <c r="B73" s="622">
        <v>2051510000297</v>
      </c>
      <c r="C73" s="601" t="s">
        <v>114</v>
      </c>
      <c r="D73" s="623" t="s">
        <v>41</v>
      </c>
      <c r="E73" s="624">
        <v>5.8739999999999997</v>
      </c>
      <c r="F73" s="625">
        <v>0</v>
      </c>
      <c r="G73" s="626">
        <v>5.8739999999999997</v>
      </c>
      <c r="H73" s="627">
        <v>5.891</v>
      </c>
      <c r="I73" s="625">
        <v>0</v>
      </c>
      <c r="J73" s="628">
        <v>5.891</v>
      </c>
      <c r="K73" s="626"/>
      <c r="L73" s="625"/>
      <c r="M73" s="626"/>
      <c r="N73" s="629">
        <v>2</v>
      </c>
      <c r="P73" s="621" t="s">
        <v>315</v>
      </c>
      <c r="Q73" s="622">
        <v>1011510000290</v>
      </c>
      <c r="R73" s="601" t="s">
        <v>131</v>
      </c>
      <c r="S73" s="623" t="s">
        <v>44</v>
      </c>
      <c r="T73" s="624">
        <v>5.55</v>
      </c>
      <c r="U73" s="625">
        <v>0</v>
      </c>
      <c r="V73" s="626">
        <v>5.55</v>
      </c>
      <c r="W73" s="627">
        <v>100</v>
      </c>
      <c r="X73" s="625">
        <v>0</v>
      </c>
      <c r="Y73" s="628">
        <v>100</v>
      </c>
      <c r="Z73" s="626">
        <v>5.6550000000000002</v>
      </c>
      <c r="AA73" s="625">
        <v>2</v>
      </c>
      <c r="AB73" s="626">
        <v>6.0550000000000006</v>
      </c>
      <c r="AC73" s="629">
        <v>2</v>
      </c>
    </row>
    <row r="74" spans="1:29" x14ac:dyDescent="0.2">
      <c r="A74" s="46" t="s">
        <v>316</v>
      </c>
      <c r="B74" s="115">
        <v>2051510000300</v>
      </c>
      <c r="C74" s="9" t="s">
        <v>115</v>
      </c>
      <c r="D74" s="630" t="s">
        <v>63</v>
      </c>
      <c r="E74" s="631">
        <v>6.0460000000000003</v>
      </c>
      <c r="F74" s="10">
        <v>1</v>
      </c>
      <c r="G74" s="44">
        <v>6.2460000000000004</v>
      </c>
      <c r="H74" s="632">
        <v>6.0940000000000003</v>
      </c>
      <c r="I74" s="10">
        <v>3</v>
      </c>
      <c r="J74" s="633">
        <v>6.6940000000000008</v>
      </c>
      <c r="K74" s="44"/>
      <c r="L74" s="10"/>
      <c r="M74" s="44"/>
      <c r="N74" s="47">
        <v>0</v>
      </c>
      <c r="P74" s="46" t="s">
        <v>316</v>
      </c>
      <c r="Q74" s="115">
        <v>1061510000038</v>
      </c>
      <c r="R74" s="9" t="s">
        <v>67</v>
      </c>
      <c r="S74" s="630" t="s">
        <v>42</v>
      </c>
      <c r="T74" s="631">
        <v>6.0449999999999999</v>
      </c>
      <c r="U74" s="10">
        <v>0</v>
      </c>
      <c r="V74" s="44">
        <v>6.0449999999999999</v>
      </c>
      <c r="W74" s="632">
        <v>6.0670000000000002</v>
      </c>
      <c r="X74" s="10">
        <v>0</v>
      </c>
      <c r="Y74" s="633">
        <v>6.0670000000000002</v>
      </c>
      <c r="Z74" s="44">
        <v>6.0369999999999999</v>
      </c>
      <c r="AA74" s="10">
        <v>1</v>
      </c>
      <c r="AB74" s="44">
        <v>6.2370000000000001</v>
      </c>
      <c r="AC74" s="47">
        <v>1</v>
      </c>
    </row>
    <row r="75" spans="1:29" x14ac:dyDescent="0.2">
      <c r="A75" s="634" t="s">
        <v>317</v>
      </c>
      <c r="B75" s="635">
        <v>2011510000053</v>
      </c>
      <c r="C75" s="605" t="s">
        <v>83</v>
      </c>
      <c r="D75" s="636" t="s">
        <v>41</v>
      </c>
      <c r="E75" s="637">
        <v>5.73</v>
      </c>
      <c r="F75" s="638">
        <v>0</v>
      </c>
      <c r="G75" s="639">
        <v>5.73</v>
      </c>
      <c r="H75" s="640">
        <v>5.5810000000000004</v>
      </c>
      <c r="I75" s="638">
        <v>0</v>
      </c>
      <c r="J75" s="641">
        <v>5.5810000000000004</v>
      </c>
      <c r="K75" s="639">
        <v>5.5419999999999998</v>
      </c>
      <c r="L75" s="638">
        <v>0</v>
      </c>
      <c r="M75" s="639">
        <v>5.5419999999999998</v>
      </c>
      <c r="N75" s="642">
        <v>1</v>
      </c>
      <c r="P75" s="634" t="s">
        <v>317</v>
      </c>
      <c r="Q75" s="635">
        <v>1041510003400</v>
      </c>
      <c r="R75" s="605" t="s">
        <v>65</v>
      </c>
      <c r="S75" s="636" t="s">
        <v>42</v>
      </c>
      <c r="T75" s="637">
        <v>5.8529999999999998</v>
      </c>
      <c r="U75" s="638">
        <v>0</v>
      </c>
      <c r="V75" s="639">
        <v>5.8529999999999998</v>
      </c>
      <c r="W75" s="640">
        <v>5.931</v>
      </c>
      <c r="X75" s="638">
        <v>3</v>
      </c>
      <c r="Y75" s="641">
        <v>6.5310000000000006</v>
      </c>
      <c r="Z75" s="639">
        <v>5.782</v>
      </c>
      <c r="AA75" s="638">
        <v>4</v>
      </c>
      <c r="AB75" s="639">
        <v>6.5819999999999999</v>
      </c>
      <c r="AC75" s="642">
        <v>1</v>
      </c>
    </row>
    <row r="76" spans="1:29" ht="13.5" thickBot="1" x14ac:dyDescent="0.25">
      <c r="A76" s="643" t="s">
        <v>318</v>
      </c>
      <c r="B76" s="644">
        <v>2031510000046</v>
      </c>
      <c r="C76" s="610" t="s">
        <v>77</v>
      </c>
      <c r="D76" s="645" t="s">
        <v>41</v>
      </c>
      <c r="E76" s="646">
        <v>5.532</v>
      </c>
      <c r="F76" s="647">
        <v>0</v>
      </c>
      <c r="G76" s="648">
        <v>5.532</v>
      </c>
      <c r="H76" s="649">
        <v>5.49</v>
      </c>
      <c r="I76" s="647">
        <v>1</v>
      </c>
      <c r="J76" s="650">
        <v>5.69</v>
      </c>
      <c r="K76" s="648">
        <v>5.48</v>
      </c>
      <c r="L76" s="647">
        <v>0</v>
      </c>
      <c r="M76" s="648">
        <v>5.48</v>
      </c>
      <c r="N76" s="651">
        <v>2</v>
      </c>
      <c r="P76" s="643" t="s">
        <v>318</v>
      </c>
      <c r="Q76" s="644">
        <v>1021510004712</v>
      </c>
      <c r="R76" s="610" t="s">
        <v>133</v>
      </c>
      <c r="S76" s="645" t="s">
        <v>42</v>
      </c>
      <c r="T76" s="646">
        <v>5.7030000000000003</v>
      </c>
      <c r="U76" s="647">
        <v>1</v>
      </c>
      <c r="V76" s="648">
        <v>5.9030000000000005</v>
      </c>
      <c r="W76" s="649">
        <v>5.6509999999999998</v>
      </c>
      <c r="X76" s="647">
        <v>1</v>
      </c>
      <c r="Y76" s="650">
        <v>5.851</v>
      </c>
      <c r="Z76" s="648">
        <v>5.524</v>
      </c>
      <c r="AA76" s="647">
        <v>3</v>
      </c>
      <c r="AB76" s="648">
        <v>6.1240000000000006</v>
      </c>
      <c r="AC76" s="651">
        <v>2</v>
      </c>
    </row>
    <row r="77" spans="1:29" ht="13.5" thickBot="1" x14ac:dyDescent="0.25">
      <c r="B77" s="114" t="s">
        <v>303</v>
      </c>
      <c r="D77"/>
      <c r="E77"/>
      <c r="F77"/>
      <c r="G77"/>
      <c r="J77"/>
      <c r="P77"/>
      <c r="Q77" s="114" t="s">
        <v>303</v>
      </c>
    </row>
    <row r="78" spans="1:29" x14ac:dyDescent="0.2">
      <c r="A78" s="621" t="s">
        <v>46</v>
      </c>
      <c r="B78" s="622">
        <v>2051510000300</v>
      </c>
      <c r="C78" s="601" t="s">
        <v>115</v>
      </c>
      <c r="D78" s="623" t="s">
        <v>63</v>
      </c>
      <c r="E78" s="624">
        <v>6.0789999999999997</v>
      </c>
      <c r="F78" s="625">
        <v>1</v>
      </c>
      <c r="G78" s="626">
        <v>6.2789999999999999</v>
      </c>
      <c r="H78" s="627">
        <v>6.1390000000000002</v>
      </c>
      <c r="I78" s="625">
        <v>3</v>
      </c>
      <c r="J78" s="628">
        <v>6.7390000000000008</v>
      </c>
      <c r="K78" s="626"/>
      <c r="L78" s="625"/>
      <c r="M78" s="626"/>
      <c r="N78" s="629">
        <v>0</v>
      </c>
      <c r="P78" s="621" t="s">
        <v>46</v>
      </c>
      <c r="Q78" s="622">
        <v>1061510000038</v>
      </c>
      <c r="R78" s="601" t="s">
        <v>67</v>
      </c>
      <c r="S78" s="623" t="s">
        <v>42</v>
      </c>
      <c r="T78" s="624">
        <v>6.16</v>
      </c>
      <c r="U78" s="625">
        <v>0</v>
      </c>
      <c r="V78" s="626">
        <v>6.16</v>
      </c>
      <c r="W78" s="627">
        <v>5.9340000000000002</v>
      </c>
      <c r="X78" s="625">
        <v>0</v>
      </c>
      <c r="Y78" s="628">
        <v>5.9340000000000002</v>
      </c>
      <c r="Z78" s="626">
        <v>6.0289999999999999</v>
      </c>
      <c r="AA78" s="625">
        <v>0</v>
      </c>
      <c r="AB78" s="626">
        <v>6.0289999999999999</v>
      </c>
      <c r="AC78" s="629">
        <v>1</v>
      </c>
    </row>
    <row r="79" spans="1:29" ht="13.5" thickBot="1" x14ac:dyDescent="0.25">
      <c r="A79" s="643" t="s">
        <v>47</v>
      </c>
      <c r="B79" s="644">
        <v>2011510000053</v>
      </c>
      <c r="C79" s="610" t="s">
        <v>83</v>
      </c>
      <c r="D79" s="645" t="s">
        <v>41</v>
      </c>
      <c r="E79" s="646">
        <v>5.5609999999999999</v>
      </c>
      <c r="F79" s="647">
        <v>2</v>
      </c>
      <c r="G79" s="648">
        <v>5.9610000000000003</v>
      </c>
      <c r="H79" s="649">
        <v>5.4770000000000003</v>
      </c>
      <c r="I79" s="647">
        <v>1</v>
      </c>
      <c r="J79" s="650">
        <v>5.6770000000000005</v>
      </c>
      <c r="K79" s="648"/>
      <c r="L79" s="647"/>
      <c r="M79" s="648"/>
      <c r="N79" s="651">
        <v>2</v>
      </c>
      <c r="P79" s="643" t="s">
        <v>47</v>
      </c>
      <c r="Q79" s="644">
        <v>1041510003400</v>
      </c>
      <c r="R79" s="610" t="s">
        <v>65</v>
      </c>
      <c r="S79" s="645" t="s">
        <v>42</v>
      </c>
      <c r="T79" s="646">
        <v>5.9580000000000002</v>
      </c>
      <c r="U79" s="647">
        <v>1</v>
      </c>
      <c r="V79" s="648">
        <v>6.1580000000000004</v>
      </c>
      <c r="W79" s="649">
        <v>5.8079999999999998</v>
      </c>
      <c r="X79" s="647">
        <v>2</v>
      </c>
      <c r="Y79" s="650">
        <v>6.2080000000000002</v>
      </c>
      <c r="Z79" s="648">
        <v>5.9020000000000001</v>
      </c>
      <c r="AA79" s="647">
        <v>0</v>
      </c>
      <c r="AB79" s="648">
        <v>5.9020000000000001</v>
      </c>
      <c r="AC79" s="651">
        <v>2</v>
      </c>
    </row>
    <row r="80" spans="1:29" ht="13.5" thickBot="1" x14ac:dyDescent="0.25">
      <c r="B80" s="114" t="s">
        <v>304</v>
      </c>
      <c r="D80"/>
      <c r="E80"/>
      <c r="F80"/>
      <c r="G80"/>
      <c r="J80"/>
      <c r="P80"/>
      <c r="Q80" s="114" t="s">
        <v>304</v>
      </c>
    </row>
    <row r="81" spans="1:29" x14ac:dyDescent="0.2">
      <c r="A81" s="621" t="s">
        <v>48</v>
      </c>
      <c r="B81" s="622">
        <v>2051510000297</v>
      </c>
      <c r="C81" s="601" t="s">
        <v>114</v>
      </c>
      <c r="D81" s="623" t="s">
        <v>41</v>
      </c>
      <c r="E81" s="624">
        <v>5.8049999999999997</v>
      </c>
      <c r="F81" s="625">
        <v>2</v>
      </c>
      <c r="G81" s="626">
        <v>6.2050000000000001</v>
      </c>
      <c r="H81" s="627">
        <v>5.758</v>
      </c>
      <c r="I81" s="625">
        <v>0</v>
      </c>
      <c r="J81" s="628">
        <v>5.758</v>
      </c>
      <c r="K81" s="626"/>
      <c r="L81" s="625"/>
      <c r="M81" s="626"/>
      <c r="N81" s="629">
        <v>0</v>
      </c>
      <c r="P81" s="621" t="s">
        <v>48</v>
      </c>
      <c r="Q81" s="622">
        <v>1011510000290</v>
      </c>
      <c r="R81" s="601" t="s">
        <v>131</v>
      </c>
      <c r="S81" s="623" t="s">
        <v>44</v>
      </c>
      <c r="T81" s="624">
        <v>5.484</v>
      </c>
      <c r="U81" s="625">
        <v>0</v>
      </c>
      <c r="V81" s="626">
        <v>5.484</v>
      </c>
      <c r="W81" s="627">
        <v>5.5069999999999997</v>
      </c>
      <c r="X81" s="625">
        <v>1</v>
      </c>
      <c r="Y81" s="628">
        <v>5.7069999999999999</v>
      </c>
      <c r="Z81" s="626"/>
      <c r="AA81" s="625"/>
      <c r="AB81" s="626"/>
      <c r="AC81" s="629">
        <v>2</v>
      </c>
    </row>
    <row r="82" spans="1:29" ht="13.5" thickBot="1" x14ac:dyDescent="0.25">
      <c r="A82" s="643" t="s">
        <v>49</v>
      </c>
      <c r="B82" s="644">
        <v>2031510000046</v>
      </c>
      <c r="C82" s="610" t="s">
        <v>77</v>
      </c>
      <c r="D82" s="645" t="s">
        <v>41</v>
      </c>
      <c r="E82" s="646">
        <v>5.569</v>
      </c>
      <c r="F82" s="647">
        <v>0</v>
      </c>
      <c r="G82" s="648">
        <v>5.569</v>
      </c>
      <c r="H82" s="649">
        <v>5.5220000000000002</v>
      </c>
      <c r="I82" s="647">
        <v>0</v>
      </c>
      <c r="J82" s="650">
        <v>5.5220000000000002</v>
      </c>
      <c r="K82" s="648"/>
      <c r="L82" s="647"/>
      <c r="M82" s="648"/>
      <c r="N82" s="651">
        <v>2</v>
      </c>
      <c r="P82" s="643" t="s">
        <v>49</v>
      </c>
      <c r="Q82" s="644">
        <v>1021510004712</v>
      </c>
      <c r="R82" s="610" t="s">
        <v>133</v>
      </c>
      <c r="S82" s="645" t="s">
        <v>42</v>
      </c>
      <c r="T82" s="646">
        <v>5.585</v>
      </c>
      <c r="U82" s="647">
        <v>3</v>
      </c>
      <c r="V82" s="648">
        <v>6.1850000000000005</v>
      </c>
      <c r="W82" s="649">
        <v>5.5629999999999997</v>
      </c>
      <c r="X82" s="647">
        <v>5</v>
      </c>
      <c r="Y82" s="650">
        <v>100</v>
      </c>
      <c r="Z82" s="648"/>
      <c r="AA82" s="647"/>
      <c r="AB82" s="648"/>
      <c r="AC82" s="651">
        <v>0</v>
      </c>
    </row>
  </sheetData>
  <sheetProtection selectLockedCells="1" selectUnlockedCells="1"/>
  <mergeCells count="3">
    <mergeCell ref="A1:B2"/>
    <mergeCell ref="C1:F2"/>
    <mergeCell ref="A3:D3"/>
  </mergeCells>
  <conditionalFormatting sqref="B7:M38">
    <cfRule type="expression" dxfId="47" priority="6" stopIfTrue="1">
      <formula>ROW()/2-INT(ROW()/2)=0</formula>
    </cfRule>
  </conditionalFormatting>
  <conditionalFormatting sqref="N7:N38">
    <cfRule type="expression" dxfId="46" priority="5" stopIfTrue="1">
      <formula>ROW()/2-INT(ROW()/2)=0</formula>
    </cfRule>
  </conditionalFormatting>
  <conditionalFormatting sqref="B39:M40">
    <cfRule type="expression" dxfId="45" priority="4" stopIfTrue="1">
      <formula>ROW()/2-INT(ROW()/2)=0</formula>
    </cfRule>
  </conditionalFormatting>
  <conditionalFormatting sqref="N39:N40">
    <cfRule type="expression" dxfId="44" priority="3" stopIfTrue="1">
      <formula>ROW()/2-INT(ROW()/2)=0</formula>
    </cfRule>
  </conditionalFormatting>
  <conditionalFormatting sqref="B43:M59">
    <cfRule type="expression" dxfId="43" priority="2" stopIfTrue="1">
      <formula>ROW()/2-INT(ROW()/2)=0</formula>
    </cfRule>
  </conditionalFormatting>
  <conditionalFormatting sqref="N43:N59">
    <cfRule type="expression" dxfId="42" priority="1" stopIfTrue="1">
      <formula>ROW()/2-INT(ROW()/2)=0</formula>
    </cfRule>
  </conditionalFormatting>
  <pageMargins left="0.25" right="0.25" top="0.75" bottom="0.75" header="0.3" footer="0.3"/>
  <pageSetup scale="6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8"/>
  <sheetViews>
    <sheetView tabSelected="1" workbookViewId="0">
      <selection activeCell="A18" sqref="A18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5.8554687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6" width="7.140625" customWidth="1"/>
  </cols>
  <sheetData>
    <row r="1" spans="1:21" ht="12.75" customHeight="1" x14ac:dyDescent="0.2">
      <c r="A1" s="472">
        <v>43042</v>
      </c>
      <c r="B1" s="461"/>
      <c r="C1" s="464" t="s">
        <v>176</v>
      </c>
      <c r="D1" s="465"/>
      <c r="E1" s="465"/>
      <c r="F1" s="473"/>
      <c r="G1" s="1"/>
      <c r="H1" s="266"/>
      <c r="I1" s="267"/>
      <c r="J1" s="267"/>
      <c r="K1" s="267" t="s">
        <v>0</v>
      </c>
      <c r="L1" s="267"/>
      <c r="M1" s="267"/>
      <c r="N1" s="268"/>
      <c r="P1" s="1"/>
    </row>
    <row r="2" spans="1:21" ht="12.75" customHeight="1" x14ac:dyDescent="0.2">
      <c r="A2" s="462"/>
      <c r="B2" s="463"/>
      <c r="C2" s="467"/>
      <c r="D2" s="467"/>
      <c r="E2" s="467"/>
      <c r="F2" s="468"/>
      <c r="G2" s="2"/>
      <c r="H2" s="17" t="s">
        <v>10</v>
      </c>
      <c r="I2" s="18"/>
      <c r="J2" s="3" t="s">
        <v>195</v>
      </c>
      <c r="K2" s="3"/>
      <c r="L2" s="3"/>
      <c r="M2" s="3"/>
      <c r="N2" s="4"/>
      <c r="P2" s="1"/>
    </row>
    <row r="3" spans="1:21" ht="12.75" customHeight="1" thickBot="1" x14ac:dyDescent="0.25">
      <c r="A3" s="469" t="s">
        <v>196</v>
      </c>
      <c r="B3" s="470"/>
      <c r="C3" s="470"/>
      <c r="D3" s="471"/>
      <c r="E3" s="188" t="s">
        <v>1</v>
      </c>
      <c r="F3" s="189" t="s">
        <v>2</v>
      </c>
      <c r="H3" s="17" t="s">
        <v>197</v>
      </c>
      <c r="I3" s="18"/>
      <c r="J3" s="3" t="s">
        <v>179</v>
      </c>
      <c r="K3" s="3"/>
      <c r="L3" s="3"/>
      <c r="M3" s="3"/>
      <c r="N3" s="4"/>
      <c r="P3" s="1"/>
    </row>
    <row r="4" spans="1:21" ht="12.75" customHeight="1" thickBot="1" x14ac:dyDescent="0.25">
      <c r="A4" s="269"/>
      <c r="B4" s="270"/>
      <c r="C4" s="271" t="s">
        <v>3</v>
      </c>
      <c r="D4" s="272"/>
      <c r="E4" s="273" t="s">
        <v>178</v>
      </c>
      <c r="F4" s="274">
        <v>125</v>
      </c>
      <c r="H4" s="336" t="s">
        <v>198</v>
      </c>
      <c r="I4" s="337"/>
      <c r="J4" s="338" t="s">
        <v>233</v>
      </c>
      <c r="K4" s="338"/>
      <c r="L4" s="338"/>
      <c r="M4" s="338"/>
      <c r="N4" s="339"/>
      <c r="P4" s="1"/>
    </row>
    <row r="5" spans="1:21" ht="21.75" customHeight="1" thickBot="1" x14ac:dyDescent="0.25">
      <c r="B5" s="8"/>
      <c r="C5" s="1"/>
      <c r="D5" s="1"/>
      <c r="E5" s="1"/>
      <c r="F5" s="1"/>
      <c r="I5" s="1"/>
      <c r="P5" s="1"/>
      <c r="Q5" s="25" t="s">
        <v>199</v>
      </c>
      <c r="S5" s="1"/>
    </row>
    <row r="6" spans="1:21" ht="13.5" thickBot="1" x14ac:dyDescent="0.25">
      <c r="A6" s="275" t="s">
        <v>4</v>
      </c>
      <c r="B6" s="276" t="s">
        <v>5</v>
      </c>
      <c r="C6" s="277" t="s">
        <v>6</v>
      </c>
      <c r="D6" s="277" t="s">
        <v>7</v>
      </c>
      <c r="E6" s="278" t="s">
        <v>200</v>
      </c>
      <c r="F6" s="277" t="s">
        <v>12</v>
      </c>
      <c r="G6" s="277" t="s">
        <v>13</v>
      </c>
      <c r="H6" s="278" t="s">
        <v>14</v>
      </c>
      <c r="I6" s="277" t="s">
        <v>15</v>
      </c>
      <c r="J6" s="277" t="s">
        <v>13</v>
      </c>
      <c r="K6" s="278" t="s">
        <v>16</v>
      </c>
      <c r="L6" s="279" t="s">
        <v>17</v>
      </c>
      <c r="M6" s="280" t="s">
        <v>18</v>
      </c>
      <c r="N6" s="281" t="s">
        <v>11</v>
      </c>
      <c r="P6" s="282" t="s">
        <v>9</v>
      </c>
      <c r="Q6" s="283" t="s">
        <v>5</v>
      </c>
      <c r="R6" s="284" t="s">
        <v>6</v>
      </c>
      <c r="S6" s="285" t="s">
        <v>7</v>
      </c>
      <c r="T6" s="286" t="s">
        <v>19</v>
      </c>
      <c r="U6" s="287" t="s">
        <v>20</v>
      </c>
    </row>
    <row r="7" spans="1:21" x14ac:dyDescent="0.2">
      <c r="A7" s="192">
        <v>1</v>
      </c>
      <c r="B7" s="202">
        <v>2871510001507</v>
      </c>
      <c r="C7" s="39" t="s">
        <v>139</v>
      </c>
      <c r="D7" s="132" t="s">
        <v>41</v>
      </c>
      <c r="E7" s="203">
        <v>1</v>
      </c>
      <c r="F7" s="198">
        <v>5.0049999999999999</v>
      </c>
      <c r="G7" s="204">
        <v>1</v>
      </c>
      <c r="H7" s="205">
        <v>5.2050000000000001</v>
      </c>
      <c r="I7" s="198">
        <v>4.952</v>
      </c>
      <c r="J7" s="196">
        <v>3</v>
      </c>
      <c r="K7" s="197">
        <v>5.5519999999999996</v>
      </c>
      <c r="L7" s="199">
        <v>5.2050000000000001</v>
      </c>
      <c r="M7" s="200">
        <v>5.5519999999999996</v>
      </c>
      <c r="N7" s="201">
        <v>1</v>
      </c>
      <c r="P7" s="131">
        <v>1</v>
      </c>
      <c r="Q7" s="118">
        <v>2871510001507</v>
      </c>
      <c r="R7" s="9" t="s">
        <v>139</v>
      </c>
      <c r="S7" s="10" t="s">
        <v>41</v>
      </c>
      <c r="T7" s="37">
        <v>5.2050000000000001</v>
      </c>
      <c r="U7" s="38">
        <v>5.8739999999999997</v>
      </c>
    </row>
    <row r="8" spans="1:21" x14ac:dyDescent="0.2">
      <c r="A8" s="192">
        <v>2</v>
      </c>
      <c r="B8" s="193">
        <v>2891510000072</v>
      </c>
      <c r="C8" s="44" t="s">
        <v>89</v>
      </c>
      <c r="D8" s="10" t="s">
        <v>74</v>
      </c>
      <c r="E8" s="194">
        <v>2</v>
      </c>
      <c r="F8" s="195">
        <v>5.6609999999999996</v>
      </c>
      <c r="G8" s="196"/>
      <c r="H8" s="197">
        <v>5.6609999999999996</v>
      </c>
      <c r="I8" s="198">
        <v>5.7729999999999997</v>
      </c>
      <c r="J8" s="196"/>
      <c r="K8" s="197">
        <v>5.7729999999999997</v>
      </c>
      <c r="L8" s="199">
        <v>5.6609999999999996</v>
      </c>
      <c r="M8" s="200">
        <v>5.7729999999999997</v>
      </c>
      <c r="N8" s="201">
        <v>2</v>
      </c>
      <c r="P8" s="131">
        <v>2</v>
      </c>
      <c r="Q8" s="118">
        <v>2891510000072</v>
      </c>
      <c r="R8" s="9" t="s">
        <v>89</v>
      </c>
      <c r="S8" s="10" t="s">
        <v>74</v>
      </c>
      <c r="T8" s="37">
        <v>5.6609999999999996</v>
      </c>
      <c r="U8" s="38">
        <v>6.36</v>
      </c>
    </row>
    <row r="9" spans="1:21" x14ac:dyDescent="0.2">
      <c r="A9" s="192">
        <v>3</v>
      </c>
      <c r="B9" s="193">
        <v>2991510000287</v>
      </c>
      <c r="C9" s="44" t="s">
        <v>234</v>
      </c>
      <c r="D9" s="10" t="s">
        <v>74</v>
      </c>
      <c r="E9" s="194">
        <v>4</v>
      </c>
      <c r="F9" s="195">
        <v>5.4770000000000003</v>
      </c>
      <c r="G9" s="196">
        <v>2</v>
      </c>
      <c r="H9" s="197">
        <v>5.8770000000000007</v>
      </c>
      <c r="I9" s="198">
        <v>5.5880000000000001</v>
      </c>
      <c r="J9" s="196">
        <v>3</v>
      </c>
      <c r="K9" s="197">
        <v>6.1880000000000006</v>
      </c>
      <c r="L9" s="199">
        <v>5.8770000000000007</v>
      </c>
      <c r="M9" s="200">
        <v>6.1880000000000006</v>
      </c>
      <c r="N9" s="201">
        <v>3</v>
      </c>
      <c r="P9" s="131">
        <v>3</v>
      </c>
      <c r="Q9" s="118">
        <v>2991510000287</v>
      </c>
      <c r="R9" s="9" t="s">
        <v>234</v>
      </c>
      <c r="S9" s="10" t="s">
        <v>74</v>
      </c>
      <c r="T9" s="37">
        <v>5.8770000000000007</v>
      </c>
      <c r="U9" s="38">
        <v>6.5120000000000005</v>
      </c>
    </row>
    <row r="10" spans="1:21" ht="13.5" thickBot="1" x14ac:dyDescent="0.25">
      <c r="A10" s="344">
        <v>4</v>
      </c>
      <c r="B10" s="259">
        <v>2961510001967</v>
      </c>
      <c r="C10" s="260" t="s">
        <v>140</v>
      </c>
      <c r="D10" s="308" t="s">
        <v>41</v>
      </c>
      <c r="E10" s="262">
        <v>5</v>
      </c>
      <c r="F10" s="224">
        <v>5.6950000000000003</v>
      </c>
      <c r="G10" s="224">
        <v>2</v>
      </c>
      <c r="H10" s="264">
        <v>6.0950000000000006</v>
      </c>
      <c r="I10" s="224">
        <v>100</v>
      </c>
      <c r="J10" s="222"/>
      <c r="K10" s="223">
        <v>100</v>
      </c>
      <c r="L10" s="225">
        <v>6.0950000000000006</v>
      </c>
      <c r="M10" s="226">
        <v>100</v>
      </c>
      <c r="N10" s="227">
        <v>4</v>
      </c>
      <c r="P10" s="131">
        <v>4</v>
      </c>
      <c r="Q10" s="118">
        <v>2961510001967</v>
      </c>
      <c r="R10" s="9" t="s">
        <v>140</v>
      </c>
      <c r="S10" s="10" t="s">
        <v>41</v>
      </c>
      <c r="T10" s="37">
        <v>6.0950000000000006</v>
      </c>
      <c r="U10" s="38">
        <v>6.5570000000000004</v>
      </c>
    </row>
    <row r="11" spans="1:21" x14ac:dyDescent="0.2">
      <c r="A11" s="192">
        <v>5</v>
      </c>
      <c r="B11" s="193">
        <v>2921510004642</v>
      </c>
      <c r="C11" s="9" t="s">
        <v>141</v>
      </c>
      <c r="D11" s="10" t="s">
        <v>42</v>
      </c>
      <c r="E11" s="194">
        <v>8</v>
      </c>
      <c r="F11" s="195">
        <v>6.1820000000000004</v>
      </c>
      <c r="G11" s="196"/>
      <c r="H11" s="197">
        <v>6.1820000000000004</v>
      </c>
      <c r="I11" s="215">
        <v>6.1429999999999998</v>
      </c>
      <c r="J11" s="10"/>
      <c r="K11" s="197">
        <v>6.1429999999999998</v>
      </c>
      <c r="L11" s="199">
        <v>6.1429999999999998</v>
      </c>
      <c r="M11" s="200">
        <v>6.1820000000000004</v>
      </c>
      <c r="N11" s="201">
        <v>5</v>
      </c>
      <c r="P11" s="133">
        <v>5</v>
      </c>
      <c r="Q11" s="134">
        <v>2921510004642</v>
      </c>
      <c r="R11" s="135" t="s">
        <v>141</v>
      </c>
      <c r="S11" s="136" t="s">
        <v>42</v>
      </c>
      <c r="T11" s="137">
        <v>6.1429999999999998</v>
      </c>
      <c r="U11" s="138" t="s">
        <v>21</v>
      </c>
    </row>
    <row r="12" spans="1:21" x14ac:dyDescent="0.2">
      <c r="A12" s="192">
        <v>6</v>
      </c>
      <c r="B12" s="193">
        <v>2711510005133</v>
      </c>
      <c r="C12" s="44" t="s">
        <v>235</v>
      </c>
      <c r="D12" s="10" t="s">
        <v>236</v>
      </c>
      <c r="E12" s="194">
        <v>16</v>
      </c>
      <c r="F12" s="195">
        <v>6.4569999999999999</v>
      </c>
      <c r="G12" s="196">
        <v>1</v>
      </c>
      <c r="H12" s="197">
        <v>6.657</v>
      </c>
      <c r="I12" s="198">
        <v>6.8550000000000004</v>
      </c>
      <c r="J12" s="198">
        <v>12</v>
      </c>
      <c r="K12" s="205">
        <v>100</v>
      </c>
      <c r="L12" s="217">
        <v>6.657</v>
      </c>
      <c r="M12" s="200">
        <v>100</v>
      </c>
      <c r="N12" s="201">
        <v>6</v>
      </c>
      <c r="P12" s="131">
        <v>6</v>
      </c>
      <c r="Q12" s="118">
        <v>2711510005133</v>
      </c>
      <c r="R12" s="9" t="s">
        <v>235</v>
      </c>
      <c r="S12" s="10" t="s">
        <v>236</v>
      </c>
      <c r="T12" s="37">
        <v>6.657</v>
      </c>
      <c r="U12" s="38" t="s">
        <v>21</v>
      </c>
    </row>
    <row r="13" spans="1:21" x14ac:dyDescent="0.2">
      <c r="A13" s="192">
        <v>7</v>
      </c>
      <c r="B13" s="202">
        <v>2901510000075</v>
      </c>
      <c r="C13" s="39" t="s">
        <v>237</v>
      </c>
      <c r="D13" s="215" t="s">
        <v>42</v>
      </c>
      <c r="E13" s="203">
        <v>21</v>
      </c>
      <c r="F13" s="198">
        <v>6.62</v>
      </c>
      <c r="G13" s="198">
        <v>1</v>
      </c>
      <c r="H13" s="205">
        <v>6.82</v>
      </c>
      <c r="I13" s="198">
        <v>6.8</v>
      </c>
      <c r="J13" s="196"/>
      <c r="K13" s="197">
        <v>6.8</v>
      </c>
      <c r="L13" s="199">
        <v>6.8</v>
      </c>
      <c r="M13" s="200">
        <v>6.82</v>
      </c>
      <c r="N13" s="201">
        <v>7</v>
      </c>
      <c r="P13" s="131">
        <v>7</v>
      </c>
      <c r="Q13" s="118">
        <v>2901510000075</v>
      </c>
      <c r="R13" s="9" t="s">
        <v>237</v>
      </c>
      <c r="S13" s="10" t="s">
        <v>42</v>
      </c>
      <c r="T13" s="37">
        <v>6.8</v>
      </c>
      <c r="U13" s="38" t="s">
        <v>21</v>
      </c>
    </row>
    <row r="14" spans="1:21" x14ac:dyDescent="0.2">
      <c r="A14" s="192">
        <v>8</v>
      </c>
      <c r="B14" s="193">
        <v>2961510004715</v>
      </c>
      <c r="C14" s="44" t="s">
        <v>238</v>
      </c>
      <c r="D14" s="10" t="s">
        <v>41</v>
      </c>
      <c r="E14" s="194">
        <v>14</v>
      </c>
      <c r="F14" s="195">
        <v>6.0720000000000001</v>
      </c>
      <c r="G14" s="196">
        <v>5</v>
      </c>
      <c r="H14" s="197">
        <v>100</v>
      </c>
      <c r="I14" s="198">
        <v>6.3209999999999997</v>
      </c>
      <c r="J14" s="196">
        <v>4</v>
      </c>
      <c r="K14" s="197">
        <v>7.1209999999999996</v>
      </c>
      <c r="L14" s="199">
        <v>7.1209999999999996</v>
      </c>
      <c r="M14" s="200">
        <v>100</v>
      </c>
      <c r="N14" s="201">
        <v>8</v>
      </c>
      <c r="P14" s="131">
        <v>8</v>
      </c>
      <c r="Q14" s="118">
        <v>2961510004715</v>
      </c>
      <c r="R14" s="9" t="s">
        <v>238</v>
      </c>
      <c r="S14" s="10" t="s">
        <v>41</v>
      </c>
      <c r="T14" s="37">
        <v>7.1209999999999996</v>
      </c>
      <c r="U14" s="38" t="s">
        <v>21</v>
      </c>
    </row>
    <row r="15" spans="1:21" x14ac:dyDescent="0.2">
      <c r="A15" s="216">
        <v>9</v>
      </c>
      <c r="B15" s="202">
        <v>2971510003528</v>
      </c>
      <c r="C15" s="39" t="s">
        <v>239</v>
      </c>
      <c r="D15" s="132" t="s">
        <v>231</v>
      </c>
      <c r="E15" s="203">
        <v>24</v>
      </c>
      <c r="F15" s="198">
        <v>100</v>
      </c>
      <c r="G15" s="132"/>
      <c r="H15" s="205">
        <v>100</v>
      </c>
      <c r="I15" s="198">
        <v>6.9649999999999999</v>
      </c>
      <c r="J15" s="204">
        <v>1</v>
      </c>
      <c r="K15" s="205">
        <v>7.165</v>
      </c>
      <c r="L15" s="217">
        <v>7.165</v>
      </c>
      <c r="M15" s="200">
        <v>100</v>
      </c>
      <c r="N15" s="201">
        <v>9</v>
      </c>
      <c r="P15" s="131">
        <v>9</v>
      </c>
      <c r="Q15" s="118">
        <v>2971510003528</v>
      </c>
      <c r="R15" s="9" t="s">
        <v>239</v>
      </c>
      <c r="S15" s="10" t="s">
        <v>231</v>
      </c>
      <c r="T15" s="37">
        <v>7.165</v>
      </c>
      <c r="U15" s="38" t="s">
        <v>21</v>
      </c>
    </row>
    <row r="16" spans="1:21" ht="13.5" thickBot="1" x14ac:dyDescent="0.25">
      <c r="A16" s="218">
        <v>10</v>
      </c>
      <c r="B16" s="219">
        <v>2971510003111</v>
      </c>
      <c r="C16" s="51" t="s">
        <v>142</v>
      </c>
      <c r="D16" s="11" t="s">
        <v>40</v>
      </c>
      <c r="E16" s="220">
        <v>13</v>
      </c>
      <c r="F16" s="221">
        <v>6.258</v>
      </c>
      <c r="G16" s="222">
        <v>5</v>
      </c>
      <c r="H16" s="223">
        <v>100</v>
      </c>
      <c r="I16" s="224">
        <v>6.3209999999999997</v>
      </c>
      <c r="J16" s="263">
        <v>6</v>
      </c>
      <c r="K16" s="264">
        <v>100</v>
      </c>
      <c r="L16" s="265">
        <v>100</v>
      </c>
      <c r="M16" s="226">
        <v>100</v>
      </c>
      <c r="N16" s="227">
        <v>10</v>
      </c>
      <c r="O16" s="40"/>
      <c r="P16" s="110">
        <v>10</v>
      </c>
      <c r="Q16" s="119">
        <v>2971510003111</v>
      </c>
      <c r="R16" s="12" t="s">
        <v>142</v>
      </c>
      <c r="S16" s="11" t="s">
        <v>40</v>
      </c>
      <c r="T16" s="41" t="s">
        <v>45</v>
      </c>
      <c r="U16" s="42" t="s">
        <v>21</v>
      </c>
    </row>
    <row r="17" spans="1:21" ht="13.5" thickBot="1" x14ac:dyDescent="0.25"/>
    <row r="18" spans="1:21" ht="13.5" thickBot="1" x14ac:dyDescent="0.25">
      <c r="A18" s="309" t="s">
        <v>4</v>
      </c>
      <c r="B18" s="310" t="s">
        <v>5</v>
      </c>
      <c r="C18" s="311" t="s">
        <v>6</v>
      </c>
      <c r="D18" s="311" t="s">
        <v>7</v>
      </c>
      <c r="E18" s="312" t="s">
        <v>200</v>
      </c>
      <c r="F18" s="311" t="s">
        <v>12</v>
      </c>
      <c r="G18" s="311" t="s">
        <v>13</v>
      </c>
      <c r="H18" s="312" t="s">
        <v>14</v>
      </c>
      <c r="I18" s="311" t="s">
        <v>15</v>
      </c>
      <c r="J18" s="311" t="s">
        <v>13</v>
      </c>
      <c r="K18" s="312" t="s">
        <v>16</v>
      </c>
      <c r="L18" s="313" t="s">
        <v>17</v>
      </c>
      <c r="M18" s="314" t="s">
        <v>18</v>
      </c>
      <c r="N18" s="315" t="s">
        <v>11</v>
      </c>
      <c r="P18" s="282" t="s">
        <v>9</v>
      </c>
      <c r="Q18" s="283" t="s">
        <v>5</v>
      </c>
      <c r="R18" s="284" t="s">
        <v>6</v>
      </c>
      <c r="S18" s="285" t="s">
        <v>7</v>
      </c>
      <c r="T18" s="286" t="s">
        <v>19</v>
      </c>
      <c r="U18" s="287" t="s">
        <v>20</v>
      </c>
    </row>
    <row r="19" spans="1:21" x14ac:dyDescent="0.2">
      <c r="A19" s="316">
        <v>1</v>
      </c>
      <c r="B19" s="340">
        <v>1861510000061</v>
      </c>
      <c r="C19" s="235" t="s">
        <v>110</v>
      </c>
      <c r="D19" s="236" t="s">
        <v>41</v>
      </c>
      <c r="E19" s="341">
        <v>2</v>
      </c>
      <c r="F19" s="238">
        <v>4.6120000000000001</v>
      </c>
      <c r="G19" s="239">
        <v>0</v>
      </c>
      <c r="H19" s="342">
        <v>4.6120000000000001</v>
      </c>
      <c r="I19" s="241">
        <v>4.54</v>
      </c>
      <c r="J19" s="239">
        <v>1</v>
      </c>
      <c r="K19" s="342">
        <v>4.74</v>
      </c>
      <c r="L19" s="343">
        <v>4.6120000000000001</v>
      </c>
      <c r="M19" s="324">
        <v>4.74</v>
      </c>
      <c r="N19" s="325">
        <v>1</v>
      </c>
      <c r="P19" s="131">
        <v>1</v>
      </c>
      <c r="Q19" s="118">
        <v>1021510000281</v>
      </c>
      <c r="R19" s="9" t="s">
        <v>91</v>
      </c>
      <c r="S19" s="10" t="s">
        <v>41</v>
      </c>
      <c r="T19" s="37">
        <v>4.6580000000000004</v>
      </c>
      <c r="U19" s="38">
        <v>5.2670000000000003</v>
      </c>
    </row>
    <row r="20" spans="1:21" x14ac:dyDescent="0.2">
      <c r="A20" s="326">
        <v>2</v>
      </c>
      <c r="B20" s="193">
        <v>1021510000281</v>
      </c>
      <c r="C20" s="44" t="s">
        <v>91</v>
      </c>
      <c r="D20" s="10" t="s">
        <v>41</v>
      </c>
      <c r="E20" s="194">
        <v>3</v>
      </c>
      <c r="F20" s="195">
        <v>4.6580000000000004</v>
      </c>
      <c r="G20" s="196">
        <v>0</v>
      </c>
      <c r="H20" s="197">
        <v>4.6580000000000004</v>
      </c>
      <c r="I20" s="198">
        <v>4.6769999999999996</v>
      </c>
      <c r="J20" s="196">
        <v>3</v>
      </c>
      <c r="K20" s="197">
        <v>5.2769999999999992</v>
      </c>
      <c r="L20" s="199">
        <v>4.6580000000000004</v>
      </c>
      <c r="M20" s="200">
        <v>5.2769999999999992</v>
      </c>
      <c r="N20" s="246">
        <v>2</v>
      </c>
      <c r="P20" s="131">
        <v>2</v>
      </c>
      <c r="Q20" s="118">
        <v>1991510000032</v>
      </c>
      <c r="R20" s="9" t="s">
        <v>143</v>
      </c>
      <c r="S20" s="10" t="s">
        <v>42</v>
      </c>
      <c r="T20" s="37">
        <v>5.0810000000000004</v>
      </c>
      <c r="U20" s="327">
        <v>5.6239999999999997</v>
      </c>
    </row>
    <row r="21" spans="1:21" x14ac:dyDescent="0.2">
      <c r="A21" s="326">
        <v>3</v>
      </c>
      <c r="B21" s="202">
        <v>1951510000282</v>
      </c>
      <c r="C21" s="39" t="s">
        <v>109</v>
      </c>
      <c r="D21" s="132" t="s">
        <v>41</v>
      </c>
      <c r="E21" s="203">
        <v>1</v>
      </c>
      <c r="F21" s="198">
        <v>4.7300000000000004</v>
      </c>
      <c r="G21" s="204">
        <v>2</v>
      </c>
      <c r="H21" s="205">
        <v>5.1300000000000008</v>
      </c>
      <c r="I21" s="198">
        <v>4.7320000000000002</v>
      </c>
      <c r="J21" s="198">
        <v>1</v>
      </c>
      <c r="K21" s="205">
        <v>4.9320000000000004</v>
      </c>
      <c r="L21" s="217">
        <v>4.9320000000000004</v>
      </c>
      <c r="M21" s="200">
        <v>5.1300000000000008</v>
      </c>
      <c r="N21" s="246">
        <v>3</v>
      </c>
      <c r="P21" s="131">
        <v>3</v>
      </c>
      <c r="Q21" s="118">
        <v>1861510000061</v>
      </c>
      <c r="R21" s="9" t="s">
        <v>110</v>
      </c>
      <c r="S21" s="10" t="s">
        <v>41</v>
      </c>
      <c r="T21" s="37">
        <v>4.6120000000000001</v>
      </c>
      <c r="U21" s="327">
        <v>5.5220000000000002</v>
      </c>
    </row>
    <row r="22" spans="1:21" x14ac:dyDescent="0.2">
      <c r="A22" s="326">
        <v>4</v>
      </c>
      <c r="B22" s="193">
        <v>1991510000032</v>
      </c>
      <c r="C22" s="44" t="s">
        <v>143</v>
      </c>
      <c r="D22" s="10" t="s">
        <v>42</v>
      </c>
      <c r="E22" s="194">
        <v>4</v>
      </c>
      <c r="F22" s="195">
        <v>4.8810000000000002</v>
      </c>
      <c r="G22" s="10">
        <v>1</v>
      </c>
      <c r="H22" s="197">
        <v>5.0810000000000004</v>
      </c>
      <c r="I22" s="198">
        <v>4.9370000000000003</v>
      </c>
      <c r="J22" s="196">
        <v>3</v>
      </c>
      <c r="K22" s="197">
        <v>5.5370000000000008</v>
      </c>
      <c r="L22" s="199">
        <v>5.0810000000000004</v>
      </c>
      <c r="M22" s="200">
        <v>5.5370000000000008</v>
      </c>
      <c r="N22" s="246">
        <v>4</v>
      </c>
      <c r="P22" s="131">
        <v>4</v>
      </c>
      <c r="Q22" s="118">
        <v>1951510000282</v>
      </c>
      <c r="R22" s="9" t="s">
        <v>109</v>
      </c>
      <c r="S22" s="10" t="s">
        <v>41</v>
      </c>
      <c r="T22" s="37">
        <v>4.9320000000000004</v>
      </c>
      <c r="U22" s="327">
        <v>5.4</v>
      </c>
    </row>
    <row r="23" spans="1:21" x14ac:dyDescent="0.2">
      <c r="A23" s="326">
        <v>5</v>
      </c>
      <c r="B23" s="193">
        <v>1950180002231</v>
      </c>
      <c r="C23" s="44" t="s">
        <v>240</v>
      </c>
      <c r="D23" s="10" t="s">
        <v>241</v>
      </c>
      <c r="E23" s="194">
        <v>4</v>
      </c>
      <c r="F23" s="195">
        <v>4.766</v>
      </c>
      <c r="G23" s="196">
        <v>2</v>
      </c>
      <c r="H23" s="197">
        <v>5.1660000000000004</v>
      </c>
      <c r="I23" s="198">
        <v>4.7850000000000001</v>
      </c>
      <c r="J23" s="196">
        <v>5</v>
      </c>
      <c r="K23" s="197">
        <v>100</v>
      </c>
      <c r="L23" s="199">
        <v>5.1660000000000004</v>
      </c>
      <c r="M23" s="200">
        <v>100</v>
      </c>
      <c r="N23" s="246">
        <v>5</v>
      </c>
      <c r="P23" s="131">
        <v>5</v>
      </c>
      <c r="Q23" s="118">
        <v>1950180002231</v>
      </c>
      <c r="R23" s="9" t="s">
        <v>240</v>
      </c>
      <c r="S23" s="10" t="s">
        <v>241</v>
      </c>
      <c r="T23" s="37">
        <v>5.1660000000000004</v>
      </c>
      <c r="U23" s="327">
        <v>5.9370000000000003</v>
      </c>
    </row>
    <row r="24" spans="1:21" x14ac:dyDescent="0.2">
      <c r="A24" s="326">
        <v>6</v>
      </c>
      <c r="B24" s="193">
        <v>1891510001974</v>
      </c>
      <c r="C24" s="44" t="s">
        <v>144</v>
      </c>
      <c r="D24" s="10" t="s">
        <v>145</v>
      </c>
      <c r="E24" s="194">
        <v>5</v>
      </c>
      <c r="F24" s="195">
        <v>5.1929999999999996</v>
      </c>
      <c r="G24" s="196">
        <v>0</v>
      </c>
      <c r="H24" s="197">
        <v>5.1929999999999996</v>
      </c>
      <c r="I24" s="198">
        <v>5.0119999999999996</v>
      </c>
      <c r="J24" s="196">
        <v>2</v>
      </c>
      <c r="K24" s="197">
        <v>5.4119999999999999</v>
      </c>
      <c r="L24" s="199">
        <v>5.1929999999999996</v>
      </c>
      <c r="M24" s="200">
        <v>5.4119999999999999</v>
      </c>
      <c r="N24" s="246">
        <v>6</v>
      </c>
      <c r="P24" s="131">
        <v>6</v>
      </c>
      <c r="Q24" s="118">
        <v>1891510001974</v>
      </c>
      <c r="R24" s="9" t="s">
        <v>144</v>
      </c>
      <c r="S24" s="10" t="s">
        <v>145</v>
      </c>
      <c r="T24" s="37">
        <v>5.1929999999999996</v>
      </c>
      <c r="U24" s="327">
        <v>5.851</v>
      </c>
    </row>
    <row r="25" spans="1:21" x14ac:dyDescent="0.2">
      <c r="A25" s="326">
        <v>7</v>
      </c>
      <c r="B25" s="193">
        <v>1911510000310</v>
      </c>
      <c r="C25" s="44" t="s">
        <v>50</v>
      </c>
      <c r="D25" s="10" t="s">
        <v>44</v>
      </c>
      <c r="E25" s="194">
        <v>6</v>
      </c>
      <c r="F25" s="195">
        <v>5.0419999999999998</v>
      </c>
      <c r="G25" s="196">
        <v>1</v>
      </c>
      <c r="H25" s="197">
        <v>5.242</v>
      </c>
      <c r="I25" s="198">
        <v>4.9279999999999999</v>
      </c>
      <c r="J25" s="196">
        <v>5</v>
      </c>
      <c r="K25" s="197">
        <v>100</v>
      </c>
      <c r="L25" s="199">
        <v>5.242</v>
      </c>
      <c r="M25" s="200">
        <v>100</v>
      </c>
      <c r="N25" s="246">
        <v>7</v>
      </c>
      <c r="P25" s="131">
        <v>7</v>
      </c>
      <c r="Q25" s="118">
        <v>1911510000310</v>
      </c>
      <c r="R25" s="9" t="s">
        <v>50</v>
      </c>
      <c r="S25" s="10" t="s">
        <v>44</v>
      </c>
      <c r="T25" s="37">
        <v>5.242</v>
      </c>
      <c r="U25" s="327">
        <v>5.6820000000000004</v>
      </c>
    </row>
    <row r="26" spans="1:21" ht="13.5" thickBot="1" x14ac:dyDescent="0.25">
      <c r="A26" s="328">
        <v>8</v>
      </c>
      <c r="B26" s="329">
        <v>1941510000028</v>
      </c>
      <c r="C26" s="330" t="s">
        <v>146</v>
      </c>
      <c r="D26" s="331" t="s">
        <v>42</v>
      </c>
      <c r="E26" s="332">
        <v>9</v>
      </c>
      <c r="F26" s="255">
        <v>5.3339999999999996</v>
      </c>
      <c r="G26" s="333">
        <v>0</v>
      </c>
      <c r="H26" s="334">
        <v>5.3339999999999996</v>
      </c>
      <c r="I26" s="255">
        <v>5.2050000000000001</v>
      </c>
      <c r="J26" s="253">
        <v>1</v>
      </c>
      <c r="K26" s="254">
        <v>5.4050000000000002</v>
      </c>
      <c r="L26" s="256">
        <v>5.3339999999999996</v>
      </c>
      <c r="M26" s="257">
        <v>5.4050000000000002</v>
      </c>
      <c r="N26" s="258">
        <v>8</v>
      </c>
      <c r="P26" s="291">
        <v>8</v>
      </c>
      <c r="Q26" s="292">
        <v>1941510000028</v>
      </c>
      <c r="R26" s="293" t="s">
        <v>146</v>
      </c>
      <c r="S26" s="294" t="s">
        <v>42</v>
      </c>
      <c r="T26" s="295">
        <v>5.3339999999999996</v>
      </c>
      <c r="U26" s="296">
        <v>5.9750000000000005</v>
      </c>
    </row>
    <row r="27" spans="1:21" x14ac:dyDescent="0.2">
      <c r="A27" s="216">
        <v>9</v>
      </c>
      <c r="B27" s="193">
        <v>1901510001971</v>
      </c>
      <c r="C27" s="44" t="s">
        <v>242</v>
      </c>
      <c r="D27" s="10" t="s">
        <v>145</v>
      </c>
      <c r="E27" s="194">
        <v>17</v>
      </c>
      <c r="F27" s="195">
        <v>100</v>
      </c>
      <c r="G27" s="196"/>
      <c r="H27" s="197">
        <v>100</v>
      </c>
      <c r="I27" s="198">
        <v>5.593</v>
      </c>
      <c r="J27" s="198">
        <v>0</v>
      </c>
      <c r="K27" s="205">
        <v>5.593</v>
      </c>
      <c r="L27" s="217">
        <v>5.593</v>
      </c>
      <c r="M27" s="200">
        <v>100</v>
      </c>
      <c r="N27" s="201">
        <v>9</v>
      </c>
      <c r="P27" s="131">
        <v>9</v>
      </c>
      <c r="Q27" s="118">
        <v>1901510001971</v>
      </c>
      <c r="R27" s="9" t="s">
        <v>242</v>
      </c>
      <c r="S27" s="10" t="s">
        <v>145</v>
      </c>
      <c r="T27" s="37">
        <v>5.593</v>
      </c>
      <c r="U27" s="327" t="s">
        <v>21</v>
      </c>
    </row>
    <row r="28" spans="1:21" x14ac:dyDescent="0.2">
      <c r="A28" s="216">
        <v>10</v>
      </c>
      <c r="B28" s="202">
        <v>1921510000031</v>
      </c>
      <c r="C28" s="39" t="s">
        <v>92</v>
      </c>
      <c r="D28" s="215" t="s">
        <v>74</v>
      </c>
      <c r="E28" s="203">
        <v>15</v>
      </c>
      <c r="F28" s="198">
        <v>5.976</v>
      </c>
      <c r="G28" s="198">
        <v>0</v>
      </c>
      <c r="H28" s="205">
        <v>5.976</v>
      </c>
      <c r="I28" s="198">
        <v>5.6609999999999996</v>
      </c>
      <c r="J28" s="196">
        <v>1</v>
      </c>
      <c r="K28" s="197">
        <v>5.8609999999999998</v>
      </c>
      <c r="L28" s="199">
        <v>5.8609999999999998</v>
      </c>
      <c r="M28" s="200">
        <v>5.976</v>
      </c>
      <c r="N28" s="201">
        <v>10</v>
      </c>
      <c r="P28" s="131">
        <v>10</v>
      </c>
      <c r="Q28" s="118">
        <v>1921510000031</v>
      </c>
      <c r="R28" s="9" t="s">
        <v>92</v>
      </c>
      <c r="S28" s="10" t="s">
        <v>74</v>
      </c>
      <c r="T28" s="37">
        <v>5.8609999999999998</v>
      </c>
      <c r="U28" s="38" t="s">
        <v>21</v>
      </c>
    </row>
    <row r="29" spans="1:21" x14ac:dyDescent="0.2">
      <c r="A29" s="216">
        <v>11</v>
      </c>
      <c r="B29" s="193">
        <v>1911510003089</v>
      </c>
      <c r="C29" s="44" t="s">
        <v>243</v>
      </c>
      <c r="D29" s="10" t="s">
        <v>40</v>
      </c>
      <c r="E29" s="194">
        <v>12</v>
      </c>
      <c r="F29" s="195">
        <v>5.4370000000000003</v>
      </c>
      <c r="G29" s="196">
        <v>5</v>
      </c>
      <c r="H29" s="197">
        <v>100</v>
      </c>
      <c r="I29" s="198">
        <v>5.4610000000000003</v>
      </c>
      <c r="J29" s="196">
        <v>2</v>
      </c>
      <c r="K29" s="197">
        <v>5.8610000000000007</v>
      </c>
      <c r="L29" s="199">
        <v>5.8610000000000007</v>
      </c>
      <c r="M29" s="200">
        <v>100</v>
      </c>
      <c r="N29" s="201">
        <v>11</v>
      </c>
      <c r="P29" s="131">
        <v>11</v>
      </c>
      <c r="Q29" s="118">
        <v>1911510003089</v>
      </c>
      <c r="R29" s="9" t="s">
        <v>243</v>
      </c>
      <c r="S29" s="10" t="s">
        <v>40</v>
      </c>
      <c r="T29" s="37">
        <v>5.8610000000000007</v>
      </c>
      <c r="U29" s="38" t="s">
        <v>21</v>
      </c>
    </row>
    <row r="30" spans="1:21" x14ac:dyDescent="0.2">
      <c r="A30" s="216">
        <v>12</v>
      </c>
      <c r="B30" s="193">
        <v>1871510000064</v>
      </c>
      <c r="C30" s="9" t="s">
        <v>112</v>
      </c>
      <c r="D30" s="10" t="s">
        <v>42</v>
      </c>
      <c r="E30" s="194">
        <v>16</v>
      </c>
      <c r="F30" s="195">
        <v>5.2960000000000003</v>
      </c>
      <c r="G30" s="196">
        <v>4</v>
      </c>
      <c r="H30" s="197">
        <v>6.0960000000000001</v>
      </c>
      <c r="I30" s="215">
        <v>5.1689999999999996</v>
      </c>
      <c r="J30" s="10">
        <v>8</v>
      </c>
      <c r="K30" s="197">
        <v>100</v>
      </c>
      <c r="L30" s="199">
        <v>6.0960000000000001</v>
      </c>
      <c r="M30" s="200">
        <v>100</v>
      </c>
      <c r="N30" s="201">
        <v>12</v>
      </c>
      <c r="P30" s="131">
        <v>12</v>
      </c>
      <c r="Q30" s="118">
        <v>1871510000064</v>
      </c>
      <c r="R30" s="9" t="s">
        <v>112</v>
      </c>
      <c r="S30" s="10" t="s">
        <v>42</v>
      </c>
      <c r="T30" s="37">
        <v>6.0960000000000001</v>
      </c>
      <c r="U30" s="38" t="s">
        <v>21</v>
      </c>
    </row>
    <row r="31" spans="1:21" x14ac:dyDescent="0.2">
      <c r="A31" s="216">
        <v>13</v>
      </c>
      <c r="B31" s="202">
        <v>1971510003533</v>
      </c>
      <c r="C31" s="39" t="s">
        <v>147</v>
      </c>
      <c r="D31" s="215" t="s">
        <v>148</v>
      </c>
      <c r="E31" s="203">
        <v>26</v>
      </c>
      <c r="F31" s="198">
        <v>6.3570000000000002</v>
      </c>
      <c r="G31" s="198">
        <v>0</v>
      </c>
      <c r="H31" s="205">
        <v>6.3570000000000002</v>
      </c>
      <c r="I31" s="198">
        <v>6.3129999999999997</v>
      </c>
      <c r="J31" s="196">
        <v>1</v>
      </c>
      <c r="K31" s="197">
        <v>6.5129999999999999</v>
      </c>
      <c r="L31" s="199">
        <v>6.3570000000000002</v>
      </c>
      <c r="M31" s="200">
        <v>6.5129999999999999</v>
      </c>
      <c r="N31" s="201">
        <v>13</v>
      </c>
      <c r="P31" s="131">
        <v>13</v>
      </c>
      <c r="Q31" s="118">
        <v>1971510003533</v>
      </c>
      <c r="R31" s="9" t="s">
        <v>147</v>
      </c>
      <c r="S31" s="10" t="s">
        <v>148</v>
      </c>
      <c r="T31" s="37">
        <v>6.3570000000000002</v>
      </c>
      <c r="U31" s="38" t="s">
        <v>21</v>
      </c>
    </row>
    <row r="32" spans="1:21" x14ac:dyDescent="0.2">
      <c r="A32" s="216">
        <v>14</v>
      </c>
      <c r="B32" s="202">
        <v>1981510004731</v>
      </c>
      <c r="C32" s="39" t="s">
        <v>244</v>
      </c>
      <c r="D32" s="132" t="s">
        <v>41</v>
      </c>
      <c r="E32" s="203">
        <v>31</v>
      </c>
      <c r="F32" s="198">
        <v>5.7969999999999997</v>
      </c>
      <c r="G32" s="132">
        <v>5</v>
      </c>
      <c r="H32" s="205">
        <v>100</v>
      </c>
      <c r="I32" s="198">
        <v>5.5709999999999997</v>
      </c>
      <c r="J32" s="204">
        <v>6</v>
      </c>
      <c r="K32" s="205">
        <v>100</v>
      </c>
      <c r="L32" s="217">
        <v>100</v>
      </c>
      <c r="M32" s="200">
        <v>100</v>
      </c>
      <c r="N32" s="201">
        <v>14</v>
      </c>
      <c r="P32" s="131">
        <v>14</v>
      </c>
      <c r="Q32" s="118">
        <v>1981510004731</v>
      </c>
      <c r="R32" s="9" t="s">
        <v>244</v>
      </c>
      <c r="S32" s="10" t="s">
        <v>41</v>
      </c>
      <c r="T32" s="37" t="s">
        <v>45</v>
      </c>
      <c r="U32" s="38" t="s">
        <v>21</v>
      </c>
    </row>
    <row r="33" spans="1:29" x14ac:dyDescent="0.2">
      <c r="A33" s="216">
        <v>15</v>
      </c>
      <c r="B33" s="193">
        <v>1991510001976</v>
      </c>
      <c r="C33" s="44" t="s">
        <v>245</v>
      </c>
      <c r="D33" s="10" t="s">
        <v>44</v>
      </c>
      <c r="E33" s="194">
        <v>22</v>
      </c>
      <c r="F33" s="195">
        <v>5.5380000000000003</v>
      </c>
      <c r="G33" s="196">
        <v>5</v>
      </c>
      <c r="H33" s="197">
        <v>100</v>
      </c>
      <c r="I33" s="198">
        <v>5.2759999999999998</v>
      </c>
      <c r="J33" s="204">
        <v>9</v>
      </c>
      <c r="K33" s="205">
        <v>100</v>
      </c>
      <c r="L33" s="217">
        <v>100</v>
      </c>
      <c r="M33" s="200">
        <v>100</v>
      </c>
      <c r="N33" s="201">
        <v>14</v>
      </c>
      <c r="P33" s="131">
        <v>14</v>
      </c>
      <c r="Q33" s="118">
        <v>1991510001976</v>
      </c>
      <c r="R33" s="9" t="s">
        <v>245</v>
      </c>
      <c r="S33" s="10" t="s">
        <v>44</v>
      </c>
      <c r="T33" s="37" t="s">
        <v>45</v>
      </c>
      <c r="U33" s="38" t="s">
        <v>21</v>
      </c>
    </row>
    <row r="34" spans="1:29" x14ac:dyDescent="0.2">
      <c r="A34" s="216">
        <v>16</v>
      </c>
      <c r="B34" s="193" t="s">
        <v>246</v>
      </c>
      <c r="C34" s="44" t="s">
        <v>247</v>
      </c>
      <c r="D34" s="10" t="s">
        <v>42</v>
      </c>
      <c r="E34" s="194">
        <v>20</v>
      </c>
      <c r="F34" s="195">
        <v>6.0750000000000002</v>
      </c>
      <c r="G34" s="196">
        <v>7</v>
      </c>
      <c r="H34" s="197">
        <v>100</v>
      </c>
      <c r="I34" s="198">
        <v>5.9690000000000003</v>
      </c>
      <c r="J34" s="196">
        <v>5</v>
      </c>
      <c r="K34" s="197">
        <v>100</v>
      </c>
      <c r="L34" s="199">
        <v>100</v>
      </c>
      <c r="M34" s="200">
        <v>100</v>
      </c>
      <c r="N34" s="201">
        <v>14</v>
      </c>
      <c r="P34" s="131">
        <v>14</v>
      </c>
      <c r="Q34" s="118" t="s">
        <v>246</v>
      </c>
      <c r="R34" s="9" t="s">
        <v>247</v>
      </c>
      <c r="S34" s="10" t="s">
        <v>42</v>
      </c>
      <c r="T34" s="37" t="s">
        <v>45</v>
      </c>
      <c r="U34" s="38" t="s">
        <v>21</v>
      </c>
    </row>
    <row r="35" spans="1:29" ht="13.5" thickBot="1" x14ac:dyDescent="0.25">
      <c r="A35" s="335">
        <v>17</v>
      </c>
      <c r="B35" s="219">
        <v>1891510001981</v>
      </c>
      <c r="C35" s="51" t="s">
        <v>111</v>
      </c>
      <c r="D35" s="11" t="s">
        <v>74</v>
      </c>
      <c r="E35" s="220">
        <v>14</v>
      </c>
      <c r="F35" s="221">
        <v>5.742</v>
      </c>
      <c r="G35" s="222">
        <v>6</v>
      </c>
      <c r="H35" s="223">
        <v>100</v>
      </c>
      <c r="I35" s="224">
        <v>5.484</v>
      </c>
      <c r="J35" s="222">
        <v>9</v>
      </c>
      <c r="K35" s="223">
        <v>100</v>
      </c>
      <c r="L35" s="225">
        <v>100</v>
      </c>
      <c r="M35" s="226">
        <v>100</v>
      </c>
      <c r="N35" s="227">
        <v>14</v>
      </c>
      <c r="O35" s="40"/>
      <c r="P35" s="110">
        <v>14</v>
      </c>
      <c r="Q35" s="119">
        <v>1891510001981</v>
      </c>
      <c r="R35" s="12" t="s">
        <v>111</v>
      </c>
      <c r="S35" s="11" t="s">
        <v>74</v>
      </c>
      <c r="T35" s="41" t="s">
        <v>45</v>
      </c>
      <c r="U35" s="42" t="s">
        <v>21</v>
      </c>
    </row>
    <row r="38" spans="1:29" ht="13.5" thickBot="1" x14ac:dyDescent="0.25">
      <c r="B38" s="13" t="s">
        <v>305</v>
      </c>
      <c r="Q38" s="114" t="s">
        <v>292</v>
      </c>
    </row>
    <row r="39" spans="1:29" ht="13.5" thickBot="1" x14ac:dyDescent="0.25">
      <c r="A39" s="596" t="s">
        <v>293</v>
      </c>
      <c r="B39" s="652" t="s">
        <v>5</v>
      </c>
      <c r="C39" s="598" t="s">
        <v>294</v>
      </c>
      <c r="D39" s="615" t="s">
        <v>295</v>
      </c>
      <c r="E39" s="616" t="s">
        <v>296</v>
      </c>
      <c r="F39" s="617" t="s">
        <v>13</v>
      </c>
      <c r="G39" s="618" t="s">
        <v>297</v>
      </c>
      <c r="H39" s="616" t="s">
        <v>298</v>
      </c>
      <c r="I39" s="617" t="s">
        <v>13</v>
      </c>
      <c r="J39" s="618" t="s">
        <v>299</v>
      </c>
      <c r="K39" s="619" t="s">
        <v>300</v>
      </c>
      <c r="L39" s="617" t="s">
        <v>13</v>
      </c>
      <c r="M39" s="619" t="s">
        <v>301</v>
      </c>
      <c r="N39" s="620" t="s">
        <v>302</v>
      </c>
      <c r="P39" s="596" t="s">
        <v>293</v>
      </c>
      <c r="Q39" s="597" t="s">
        <v>5</v>
      </c>
      <c r="R39" s="598" t="s">
        <v>294</v>
      </c>
      <c r="S39" s="615" t="s">
        <v>295</v>
      </c>
      <c r="T39" s="616" t="s">
        <v>296</v>
      </c>
      <c r="U39" s="617" t="s">
        <v>13</v>
      </c>
      <c r="V39" s="618" t="s">
        <v>297</v>
      </c>
      <c r="W39" s="616" t="s">
        <v>298</v>
      </c>
      <c r="X39" s="617" t="s">
        <v>13</v>
      </c>
      <c r="Y39" s="618" t="s">
        <v>299</v>
      </c>
      <c r="Z39" s="619" t="s">
        <v>300</v>
      </c>
      <c r="AA39" s="617" t="s">
        <v>13</v>
      </c>
      <c r="AB39" s="619" t="s">
        <v>301</v>
      </c>
      <c r="AC39" s="620" t="s">
        <v>302</v>
      </c>
    </row>
    <row r="40" spans="1:29" x14ac:dyDescent="0.2">
      <c r="A40" s="46" t="s">
        <v>306</v>
      </c>
      <c r="B40" s="115">
        <v>1861510000061</v>
      </c>
      <c r="C40" s="9" t="s">
        <v>110</v>
      </c>
      <c r="D40" s="630" t="s">
        <v>41</v>
      </c>
      <c r="E40" s="631">
        <v>5.8239999999999998</v>
      </c>
      <c r="F40" s="10">
        <v>0</v>
      </c>
      <c r="G40" s="44">
        <v>5.8239999999999998</v>
      </c>
      <c r="H40" s="627">
        <v>5.6029999999999998</v>
      </c>
      <c r="I40" s="625">
        <v>0</v>
      </c>
      <c r="J40" s="628">
        <v>5.6029999999999998</v>
      </c>
      <c r="K40" s="44"/>
      <c r="L40" s="10"/>
      <c r="M40" s="44"/>
      <c r="N40" s="629">
        <v>2</v>
      </c>
      <c r="P40" s="621">
        <v>1</v>
      </c>
      <c r="Q40" s="622">
        <v>2871510001507</v>
      </c>
      <c r="R40" s="601" t="s">
        <v>139</v>
      </c>
      <c r="S40" s="623" t="s">
        <v>41</v>
      </c>
      <c r="T40" s="624">
        <v>5.9489999999999998</v>
      </c>
      <c r="U40" s="625">
        <v>0</v>
      </c>
      <c r="V40" s="626">
        <v>5.9489999999999998</v>
      </c>
      <c r="W40" s="627">
        <v>6.0869999999999997</v>
      </c>
      <c r="X40" s="625">
        <v>0</v>
      </c>
      <c r="Y40" s="628">
        <v>6.0869999999999997</v>
      </c>
      <c r="Z40" s="626"/>
      <c r="AA40" s="625"/>
      <c r="AB40" s="626"/>
      <c r="AC40" s="629">
        <v>2</v>
      </c>
    </row>
    <row r="41" spans="1:29" x14ac:dyDescent="0.2">
      <c r="A41" s="46" t="s">
        <v>307</v>
      </c>
      <c r="B41" s="115">
        <v>1941510000028</v>
      </c>
      <c r="C41" s="9" t="s">
        <v>146</v>
      </c>
      <c r="D41" s="630" t="s">
        <v>42</v>
      </c>
      <c r="E41" s="631">
        <v>5.7750000000000004</v>
      </c>
      <c r="F41" s="10">
        <v>1</v>
      </c>
      <c r="G41" s="44">
        <v>5.9750000000000005</v>
      </c>
      <c r="H41" s="632">
        <v>5.6929999999999996</v>
      </c>
      <c r="I41" s="10">
        <v>3</v>
      </c>
      <c r="J41" s="633">
        <v>6.2929999999999993</v>
      </c>
      <c r="K41" s="44"/>
      <c r="L41" s="10"/>
      <c r="M41" s="44"/>
      <c r="N41" s="47">
        <v>0</v>
      </c>
      <c r="P41" s="46">
        <v>4</v>
      </c>
      <c r="Q41" s="115">
        <v>2961510001967</v>
      </c>
      <c r="R41" s="9" t="s">
        <v>140</v>
      </c>
      <c r="S41" s="630" t="s">
        <v>41</v>
      </c>
      <c r="T41" s="631">
        <v>6.5570000000000004</v>
      </c>
      <c r="U41" s="10">
        <v>0</v>
      </c>
      <c r="V41" s="44">
        <v>6.5570000000000004</v>
      </c>
      <c r="W41" s="632">
        <v>6.6130000000000004</v>
      </c>
      <c r="X41" s="10">
        <v>5</v>
      </c>
      <c r="Y41" s="633">
        <v>100</v>
      </c>
      <c r="Z41" s="44"/>
      <c r="AA41" s="10"/>
      <c r="AB41" s="44"/>
      <c r="AC41" s="47">
        <v>0</v>
      </c>
    </row>
    <row r="42" spans="1:29" x14ac:dyDescent="0.2">
      <c r="A42" s="634" t="s">
        <v>308</v>
      </c>
      <c r="B42" s="635">
        <v>1991510000032</v>
      </c>
      <c r="C42" s="605" t="s">
        <v>143</v>
      </c>
      <c r="D42" s="636" t="s">
        <v>42</v>
      </c>
      <c r="E42" s="637">
        <v>5.8319999999999999</v>
      </c>
      <c r="F42" s="638">
        <v>0</v>
      </c>
      <c r="G42" s="639">
        <v>5.8319999999999999</v>
      </c>
      <c r="H42" s="640">
        <v>5.7889999999999997</v>
      </c>
      <c r="I42" s="638">
        <v>0</v>
      </c>
      <c r="J42" s="641">
        <v>5.7889999999999997</v>
      </c>
      <c r="K42" s="639"/>
      <c r="L42" s="638"/>
      <c r="M42" s="639"/>
      <c r="N42" s="642">
        <v>2</v>
      </c>
      <c r="P42" s="634">
        <v>2</v>
      </c>
      <c r="Q42" s="635">
        <v>2891510000072</v>
      </c>
      <c r="R42" s="605" t="s">
        <v>89</v>
      </c>
      <c r="S42" s="636" t="s">
        <v>74</v>
      </c>
      <c r="T42" s="637">
        <v>6.36</v>
      </c>
      <c r="U42" s="638">
        <v>2</v>
      </c>
      <c r="V42" s="639">
        <v>6.7600000000000007</v>
      </c>
      <c r="W42" s="640">
        <v>6.36</v>
      </c>
      <c r="X42" s="638">
        <v>0</v>
      </c>
      <c r="Y42" s="641">
        <v>6.36</v>
      </c>
      <c r="Z42" s="639">
        <v>6.3029999999999999</v>
      </c>
      <c r="AA42" s="638">
        <v>1</v>
      </c>
      <c r="AB42" s="639">
        <v>6.5030000000000001</v>
      </c>
      <c r="AC42" s="642">
        <v>2</v>
      </c>
    </row>
    <row r="43" spans="1:29" ht="13.5" thickBot="1" x14ac:dyDescent="0.25">
      <c r="A43" s="176" t="s">
        <v>309</v>
      </c>
      <c r="B43" s="653">
        <v>1950180002231</v>
      </c>
      <c r="C43" s="371" t="s">
        <v>240</v>
      </c>
      <c r="D43" s="654" t="s">
        <v>241</v>
      </c>
      <c r="E43" s="655">
        <v>5.5369999999999999</v>
      </c>
      <c r="F43" s="656">
        <v>2</v>
      </c>
      <c r="G43" s="657">
        <v>5.9370000000000003</v>
      </c>
      <c r="H43" s="658">
        <v>5.8979999999999997</v>
      </c>
      <c r="I43" s="656">
        <v>6</v>
      </c>
      <c r="J43" s="659">
        <v>100</v>
      </c>
      <c r="K43" s="657"/>
      <c r="L43" s="656"/>
      <c r="M43" s="657"/>
      <c r="N43" s="660">
        <v>0</v>
      </c>
      <c r="P43" s="643">
        <v>3</v>
      </c>
      <c r="Q43" s="644">
        <v>2991510000287</v>
      </c>
      <c r="R43" s="610" t="s">
        <v>234</v>
      </c>
      <c r="S43" s="645" t="s">
        <v>74</v>
      </c>
      <c r="T43" s="646">
        <v>6.3120000000000003</v>
      </c>
      <c r="U43" s="647">
        <v>1</v>
      </c>
      <c r="V43" s="648">
        <v>6.5120000000000005</v>
      </c>
      <c r="W43" s="649">
        <v>6.42</v>
      </c>
      <c r="X43" s="647">
        <v>1</v>
      </c>
      <c r="Y43" s="650">
        <v>6.62</v>
      </c>
      <c r="Z43" s="648">
        <v>6.26</v>
      </c>
      <c r="AA43" s="647">
        <v>3</v>
      </c>
      <c r="AB43" s="648">
        <v>6.8599999999999994</v>
      </c>
      <c r="AC43" s="651">
        <v>1</v>
      </c>
    </row>
    <row r="44" spans="1:29" ht="13.5" thickBot="1" x14ac:dyDescent="0.25">
      <c r="A44" s="634" t="s">
        <v>310</v>
      </c>
      <c r="B44" s="635">
        <v>1951510000282</v>
      </c>
      <c r="C44" s="605" t="s">
        <v>109</v>
      </c>
      <c r="D44" s="636" t="s">
        <v>41</v>
      </c>
      <c r="E44" s="637">
        <v>5.5270000000000001</v>
      </c>
      <c r="F44" s="638">
        <v>0</v>
      </c>
      <c r="G44" s="639">
        <v>5.5270000000000001</v>
      </c>
      <c r="H44" s="640">
        <v>5.4</v>
      </c>
      <c r="I44" s="638">
        <v>0</v>
      </c>
      <c r="J44" s="641">
        <v>5.4</v>
      </c>
      <c r="K44" s="639"/>
      <c r="L44" s="638"/>
      <c r="M44" s="639"/>
      <c r="N44" s="642">
        <v>2</v>
      </c>
      <c r="Q44" s="114" t="s">
        <v>303</v>
      </c>
    </row>
    <row r="45" spans="1:29" x14ac:dyDescent="0.2">
      <c r="A45" s="176" t="s">
        <v>311</v>
      </c>
      <c r="B45" s="653">
        <v>1891510001974</v>
      </c>
      <c r="C45" s="371" t="s">
        <v>144</v>
      </c>
      <c r="D45" s="654" t="s">
        <v>145</v>
      </c>
      <c r="E45" s="655">
        <v>5.6509999999999998</v>
      </c>
      <c r="F45" s="656">
        <v>1</v>
      </c>
      <c r="G45" s="657">
        <v>5.851</v>
      </c>
      <c r="H45" s="658">
        <v>5.6550000000000002</v>
      </c>
      <c r="I45" s="656">
        <v>7</v>
      </c>
      <c r="J45" s="659">
        <v>100</v>
      </c>
      <c r="K45" s="657"/>
      <c r="L45" s="656"/>
      <c r="M45" s="657"/>
      <c r="N45" s="660">
        <v>0</v>
      </c>
      <c r="P45" s="621" t="s">
        <v>46</v>
      </c>
      <c r="Q45" s="622">
        <v>2961510001967</v>
      </c>
      <c r="R45" s="601" t="s">
        <v>140</v>
      </c>
      <c r="S45" s="623" t="s">
        <v>41</v>
      </c>
      <c r="T45" s="624">
        <v>6.375</v>
      </c>
      <c r="U45" s="625">
        <v>5</v>
      </c>
      <c r="V45" s="626">
        <v>100</v>
      </c>
      <c r="W45" s="627">
        <v>6.38</v>
      </c>
      <c r="X45" s="625">
        <v>2</v>
      </c>
      <c r="Y45" s="628">
        <v>6.78</v>
      </c>
      <c r="Z45" s="626">
        <v>6.4480000000000004</v>
      </c>
      <c r="AA45" s="625">
        <v>4</v>
      </c>
      <c r="AB45" s="626">
        <v>7.2480000000000002</v>
      </c>
      <c r="AC45" s="629">
        <v>1</v>
      </c>
    </row>
    <row r="46" spans="1:29" ht="13.5" thickBot="1" x14ac:dyDescent="0.25">
      <c r="A46" s="46" t="s">
        <v>312</v>
      </c>
      <c r="B46" s="115">
        <v>1021510000281</v>
      </c>
      <c r="C46" s="9" t="s">
        <v>91</v>
      </c>
      <c r="D46" s="630" t="s">
        <v>41</v>
      </c>
      <c r="E46" s="631">
        <v>5.3929999999999998</v>
      </c>
      <c r="F46" s="10">
        <v>0</v>
      </c>
      <c r="G46" s="44">
        <v>5.3929999999999998</v>
      </c>
      <c r="H46" s="632">
        <v>5.367</v>
      </c>
      <c r="I46" s="10">
        <v>0</v>
      </c>
      <c r="J46" s="633">
        <v>5.367</v>
      </c>
      <c r="K46" s="44"/>
      <c r="L46" s="10"/>
      <c r="M46" s="44"/>
      <c r="N46" s="661">
        <v>2</v>
      </c>
      <c r="P46" s="643" t="s">
        <v>47</v>
      </c>
      <c r="Q46" s="644">
        <v>2991510000287</v>
      </c>
      <c r="R46" s="610" t="s">
        <v>234</v>
      </c>
      <c r="S46" s="645" t="s">
        <v>74</v>
      </c>
      <c r="T46" s="646">
        <v>6.3170000000000002</v>
      </c>
      <c r="U46" s="647">
        <v>4</v>
      </c>
      <c r="V46" s="648">
        <v>7.117</v>
      </c>
      <c r="W46" s="649">
        <v>6.2480000000000002</v>
      </c>
      <c r="X46" s="647">
        <v>4</v>
      </c>
      <c r="Y46" s="650">
        <v>7.048</v>
      </c>
      <c r="Z46" s="648">
        <v>6.5510000000000002</v>
      </c>
      <c r="AA46" s="647">
        <v>0</v>
      </c>
      <c r="AB46" s="648">
        <v>6.5510000000000002</v>
      </c>
      <c r="AC46" s="651">
        <v>2</v>
      </c>
    </row>
    <row r="47" spans="1:29" ht="13.5" thickBot="1" x14ac:dyDescent="0.25">
      <c r="A47" s="643" t="s">
        <v>313</v>
      </c>
      <c r="B47" s="644">
        <v>1911510000310</v>
      </c>
      <c r="C47" s="610" t="s">
        <v>50</v>
      </c>
      <c r="D47" s="645" t="s">
        <v>44</v>
      </c>
      <c r="E47" s="646">
        <v>5.73</v>
      </c>
      <c r="F47" s="647">
        <v>4</v>
      </c>
      <c r="G47" s="648">
        <v>6.53</v>
      </c>
      <c r="H47" s="649">
        <v>5.4820000000000002</v>
      </c>
      <c r="I47" s="647">
        <v>1</v>
      </c>
      <c r="J47" s="650">
        <v>5.6820000000000004</v>
      </c>
      <c r="K47" s="648"/>
      <c r="L47" s="647"/>
      <c r="M47" s="648"/>
      <c r="N47" s="651">
        <v>0</v>
      </c>
      <c r="Q47" s="114" t="s">
        <v>304</v>
      </c>
    </row>
    <row r="48" spans="1:29" ht="13.5" thickBot="1" x14ac:dyDescent="0.25">
      <c r="B48" s="114" t="s">
        <v>314</v>
      </c>
      <c r="P48" s="621" t="s">
        <v>48</v>
      </c>
      <c r="Q48" s="622">
        <v>2871510001507</v>
      </c>
      <c r="R48" s="601" t="s">
        <v>139</v>
      </c>
      <c r="S48" s="623" t="s">
        <v>41</v>
      </c>
      <c r="T48" s="624">
        <v>5.8739999999999997</v>
      </c>
      <c r="U48" s="625">
        <v>0</v>
      </c>
      <c r="V48" s="626">
        <v>5.8739999999999997</v>
      </c>
      <c r="W48" s="627">
        <v>6.0540000000000003</v>
      </c>
      <c r="X48" s="625">
        <v>1</v>
      </c>
      <c r="Y48" s="628">
        <v>6.2540000000000004</v>
      </c>
      <c r="Z48" s="626"/>
      <c r="AA48" s="625"/>
      <c r="AB48" s="626"/>
      <c r="AC48" s="629">
        <v>2</v>
      </c>
    </row>
    <row r="49" spans="1:29" ht="13.5" thickBot="1" x14ac:dyDescent="0.25">
      <c r="A49" s="621" t="s">
        <v>315</v>
      </c>
      <c r="B49" s="622">
        <v>1861510000061</v>
      </c>
      <c r="C49" s="601" t="s">
        <v>110</v>
      </c>
      <c r="D49" s="623" t="s">
        <v>41</v>
      </c>
      <c r="E49" s="624">
        <v>5.673</v>
      </c>
      <c r="F49" s="625">
        <v>0</v>
      </c>
      <c r="G49" s="626">
        <v>5.673</v>
      </c>
      <c r="H49" s="627">
        <v>5.5220000000000002</v>
      </c>
      <c r="I49" s="625">
        <v>0</v>
      </c>
      <c r="J49" s="628">
        <v>5.5220000000000002</v>
      </c>
      <c r="K49" s="626">
        <v>5.5220000000000002</v>
      </c>
      <c r="L49" s="625">
        <v>1</v>
      </c>
      <c r="M49" s="626">
        <v>5.7220000000000004</v>
      </c>
      <c r="N49" s="629">
        <v>1</v>
      </c>
      <c r="P49" s="643" t="s">
        <v>49</v>
      </c>
      <c r="Q49" s="644">
        <v>2891510000072</v>
      </c>
      <c r="R49" s="610" t="s">
        <v>89</v>
      </c>
      <c r="S49" s="645" t="s">
        <v>74</v>
      </c>
      <c r="T49" s="646">
        <v>6.2679999999999998</v>
      </c>
      <c r="U49" s="647">
        <v>6</v>
      </c>
      <c r="V49" s="648">
        <v>100</v>
      </c>
      <c r="W49" s="649">
        <v>6.3029999999999999</v>
      </c>
      <c r="X49" s="647">
        <v>2</v>
      </c>
      <c r="Y49" s="650">
        <v>6.7030000000000003</v>
      </c>
      <c r="Z49" s="648"/>
      <c r="AA49" s="647"/>
      <c r="AB49" s="648"/>
      <c r="AC49" s="651">
        <v>0</v>
      </c>
    </row>
    <row r="50" spans="1:29" x14ac:dyDescent="0.2">
      <c r="A50" s="46" t="s">
        <v>316</v>
      </c>
      <c r="B50" s="115">
        <v>1991510000032</v>
      </c>
      <c r="C50" s="9" t="s">
        <v>143</v>
      </c>
      <c r="D50" s="630" t="s">
        <v>42</v>
      </c>
      <c r="E50" s="631">
        <v>5.6239999999999997</v>
      </c>
      <c r="F50" s="10">
        <v>0</v>
      </c>
      <c r="G50" s="44">
        <v>5.6239999999999997</v>
      </c>
      <c r="H50" s="632">
        <v>5.6509999999999998</v>
      </c>
      <c r="I50" s="10">
        <v>0</v>
      </c>
      <c r="J50" s="633">
        <v>5.6509999999999998</v>
      </c>
      <c r="K50" s="44">
        <v>5.649</v>
      </c>
      <c r="L50" s="10">
        <v>0</v>
      </c>
      <c r="M50" s="44">
        <v>5.649</v>
      </c>
      <c r="N50" s="47">
        <v>2</v>
      </c>
    </row>
    <row r="51" spans="1:29" x14ac:dyDescent="0.2">
      <c r="A51" s="634" t="s">
        <v>317</v>
      </c>
      <c r="B51" s="635">
        <v>1951510000282</v>
      </c>
      <c r="C51" s="605" t="s">
        <v>109</v>
      </c>
      <c r="D51" s="636" t="s">
        <v>41</v>
      </c>
      <c r="E51" s="637">
        <v>5.4740000000000002</v>
      </c>
      <c r="F51" s="638">
        <v>2</v>
      </c>
      <c r="G51" s="639">
        <v>5.8740000000000006</v>
      </c>
      <c r="H51" s="640">
        <v>5.4370000000000003</v>
      </c>
      <c r="I51" s="638">
        <v>4</v>
      </c>
      <c r="J51" s="641">
        <v>6.2370000000000001</v>
      </c>
      <c r="K51" s="639"/>
      <c r="L51" s="638"/>
      <c r="M51" s="639"/>
      <c r="N51" s="642">
        <v>0</v>
      </c>
    </row>
    <row r="52" spans="1:29" ht="13.5" thickBot="1" x14ac:dyDescent="0.25">
      <c r="A52" s="643" t="s">
        <v>318</v>
      </c>
      <c r="B52" s="644">
        <v>1021510000281</v>
      </c>
      <c r="C52" s="610" t="s">
        <v>91</v>
      </c>
      <c r="D52" s="645" t="s">
        <v>41</v>
      </c>
      <c r="E52" s="646">
        <v>5.2830000000000004</v>
      </c>
      <c r="F52" s="647">
        <v>0</v>
      </c>
      <c r="G52" s="648">
        <v>5.2830000000000004</v>
      </c>
      <c r="H52" s="649">
        <v>5.2160000000000002</v>
      </c>
      <c r="I52" s="647">
        <v>3</v>
      </c>
      <c r="J52" s="650">
        <v>5.8160000000000007</v>
      </c>
      <c r="K52" s="648"/>
      <c r="L52" s="647"/>
      <c r="M52" s="648"/>
      <c r="N52" s="651">
        <v>2</v>
      </c>
    </row>
    <row r="53" spans="1:29" ht="13.5" thickBot="1" x14ac:dyDescent="0.25">
      <c r="B53" s="114" t="s">
        <v>303</v>
      </c>
    </row>
    <row r="54" spans="1:29" x14ac:dyDescent="0.2">
      <c r="A54" s="621" t="s">
        <v>46</v>
      </c>
      <c r="B54" s="622">
        <v>1861510000061</v>
      </c>
      <c r="C54" s="601" t="s">
        <v>110</v>
      </c>
      <c r="D54" s="623" t="s">
        <v>41</v>
      </c>
      <c r="E54" s="624">
        <v>5.6070000000000002</v>
      </c>
      <c r="F54" s="625">
        <v>2</v>
      </c>
      <c r="G54" s="626">
        <v>6.0070000000000006</v>
      </c>
      <c r="H54" s="627">
        <v>5.556</v>
      </c>
      <c r="I54" s="625">
        <v>0</v>
      </c>
      <c r="J54" s="628">
        <v>5.556</v>
      </c>
      <c r="K54" s="626">
        <v>5.4329999999999998</v>
      </c>
      <c r="L54" s="625">
        <v>1</v>
      </c>
      <c r="M54" s="626">
        <v>5.633</v>
      </c>
      <c r="N54" s="629">
        <v>2</v>
      </c>
    </row>
    <row r="55" spans="1:29" ht="13.5" thickBot="1" x14ac:dyDescent="0.25">
      <c r="A55" s="643" t="s">
        <v>47</v>
      </c>
      <c r="B55" s="644">
        <v>1951510000282</v>
      </c>
      <c r="C55" s="610" t="s">
        <v>109</v>
      </c>
      <c r="D55" s="645" t="s">
        <v>41</v>
      </c>
      <c r="E55" s="646">
        <v>5.5439999999999996</v>
      </c>
      <c r="F55" s="647">
        <v>1</v>
      </c>
      <c r="G55" s="648">
        <v>5.7439999999999998</v>
      </c>
      <c r="H55" s="649">
        <v>5.42</v>
      </c>
      <c r="I55" s="647">
        <v>6</v>
      </c>
      <c r="J55" s="650">
        <v>100</v>
      </c>
      <c r="K55" s="648">
        <v>5.4909999999999997</v>
      </c>
      <c r="L55" s="647">
        <v>3</v>
      </c>
      <c r="M55" s="648">
        <v>6.0909999999999993</v>
      </c>
      <c r="N55" s="651">
        <v>1</v>
      </c>
    </row>
    <row r="56" spans="1:29" ht="13.5" thickBot="1" x14ac:dyDescent="0.25">
      <c r="B56" s="114" t="s">
        <v>304</v>
      </c>
    </row>
    <row r="57" spans="1:29" x14ac:dyDescent="0.2">
      <c r="A57" s="621" t="s">
        <v>48</v>
      </c>
      <c r="B57" s="622">
        <v>1991510000032</v>
      </c>
      <c r="C57" s="601" t="s">
        <v>143</v>
      </c>
      <c r="D57" s="623" t="s">
        <v>42</v>
      </c>
      <c r="E57" s="624">
        <v>5.7080000000000002</v>
      </c>
      <c r="F57" s="625">
        <v>0</v>
      </c>
      <c r="G57" s="626">
        <v>5.7080000000000002</v>
      </c>
      <c r="H57" s="627">
        <v>5.7350000000000003</v>
      </c>
      <c r="I57" s="625">
        <v>0</v>
      </c>
      <c r="J57" s="628">
        <v>5.7350000000000003</v>
      </c>
      <c r="K57" s="626"/>
      <c r="L57" s="625"/>
      <c r="M57" s="626"/>
      <c r="N57" s="629">
        <v>0</v>
      </c>
    </row>
    <row r="58" spans="1:29" ht="13.5" thickBot="1" x14ac:dyDescent="0.25">
      <c r="A58" s="643" t="s">
        <v>49</v>
      </c>
      <c r="B58" s="644">
        <v>1021510000281</v>
      </c>
      <c r="C58" s="610" t="s">
        <v>91</v>
      </c>
      <c r="D58" s="645" t="s">
        <v>41</v>
      </c>
      <c r="E58" s="646">
        <v>5.2670000000000003</v>
      </c>
      <c r="F58" s="647">
        <v>0</v>
      </c>
      <c r="G58" s="648">
        <v>5.2670000000000003</v>
      </c>
      <c r="H58" s="649">
        <v>5.2729999999999997</v>
      </c>
      <c r="I58" s="647">
        <v>2</v>
      </c>
      <c r="J58" s="650">
        <v>5.673</v>
      </c>
      <c r="K58" s="648"/>
      <c r="L58" s="647"/>
      <c r="M58" s="648"/>
      <c r="N58" s="651">
        <v>2</v>
      </c>
    </row>
  </sheetData>
  <sheetProtection selectLockedCells="1" selectUnlockedCells="1"/>
  <mergeCells count="3">
    <mergeCell ref="A1:B2"/>
    <mergeCell ref="C1:F2"/>
    <mergeCell ref="A3:D3"/>
  </mergeCells>
  <conditionalFormatting sqref="B7:M16">
    <cfRule type="expression" dxfId="41" priority="4" stopIfTrue="1">
      <formula>ROW()/2-INT(ROW()/2)=0</formula>
    </cfRule>
  </conditionalFormatting>
  <conditionalFormatting sqref="N7:N16">
    <cfRule type="expression" dxfId="40" priority="3" stopIfTrue="1">
      <formula>ROW()/2-INT(ROW()/2)=0</formula>
    </cfRule>
  </conditionalFormatting>
  <conditionalFormatting sqref="B19:M35">
    <cfRule type="expression" dxfId="39" priority="2" stopIfTrue="1">
      <formula>ROW()/2-INT(ROW()/2)=0</formula>
    </cfRule>
  </conditionalFormatting>
  <conditionalFormatting sqref="N19:N35">
    <cfRule type="expression" dxfId="38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5"/>
  <sheetViews>
    <sheetView workbookViewId="0">
      <selection activeCell="D21" sqref="D21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474">
        <v>43042</v>
      </c>
      <c r="B1" s="475"/>
      <c r="C1" s="476" t="s">
        <v>176</v>
      </c>
      <c r="D1" s="476"/>
      <c r="E1" s="477"/>
      <c r="F1" s="1"/>
      <c r="I1" s="345" t="s">
        <v>0</v>
      </c>
      <c r="J1" s="82"/>
    </row>
    <row r="2" spans="1:10" ht="15.75" customHeight="1" x14ac:dyDescent="0.2">
      <c r="A2" s="480" t="s">
        <v>44</v>
      </c>
      <c r="B2" s="481"/>
      <c r="C2" s="478"/>
      <c r="D2" s="478"/>
      <c r="E2" s="479"/>
      <c r="F2" s="2"/>
      <c r="I2" s="108" t="s">
        <v>86</v>
      </c>
      <c r="J2" s="82"/>
    </row>
    <row r="3" spans="1:10" ht="13.5" thickBot="1" x14ac:dyDescent="0.25">
      <c r="A3" s="482" t="s">
        <v>36</v>
      </c>
      <c r="B3" s="483"/>
      <c r="C3" s="484"/>
      <c r="D3" s="158" t="s">
        <v>1</v>
      </c>
      <c r="E3" s="159" t="s">
        <v>37</v>
      </c>
      <c r="I3" s="108" t="s">
        <v>233</v>
      </c>
      <c r="J3" s="82"/>
    </row>
    <row r="4" spans="1:10" ht="13.5" thickBot="1" x14ac:dyDescent="0.25">
      <c r="A4" s="485" t="s">
        <v>3</v>
      </c>
      <c r="B4" s="486"/>
      <c r="C4" s="486"/>
      <c r="D4" s="346" t="s">
        <v>178</v>
      </c>
      <c r="E4" s="274">
        <v>125</v>
      </c>
      <c r="I4" s="109" t="s">
        <v>85</v>
      </c>
      <c r="J4" s="82"/>
    </row>
    <row r="5" spans="1:10" ht="21" customHeight="1" thickBot="1" x14ac:dyDescent="0.25">
      <c r="B5" s="83"/>
      <c r="C5" s="84" t="s">
        <v>38</v>
      </c>
      <c r="D5" s="1"/>
      <c r="I5" s="13" t="s">
        <v>39</v>
      </c>
    </row>
    <row r="6" spans="1:10" ht="13.5" thickBot="1" x14ac:dyDescent="0.25">
      <c r="A6" s="347" t="s">
        <v>4</v>
      </c>
      <c r="B6" s="348" t="s">
        <v>5</v>
      </c>
      <c r="C6" s="349" t="s">
        <v>6</v>
      </c>
      <c r="D6" s="350" t="s">
        <v>7</v>
      </c>
      <c r="E6" s="351" t="s">
        <v>8</v>
      </c>
      <c r="G6" s="352" t="s">
        <v>9</v>
      </c>
      <c r="H6" s="348" t="s">
        <v>5</v>
      </c>
      <c r="I6" s="349" t="s">
        <v>6</v>
      </c>
      <c r="J6" s="353" t="s">
        <v>7</v>
      </c>
    </row>
    <row r="7" spans="1:10" x14ac:dyDescent="0.2">
      <c r="A7" s="46">
        <v>1</v>
      </c>
      <c r="B7" s="139">
        <v>2051510000300</v>
      </c>
      <c r="C7" s="354" t="s">
        <v>115</v>
      </c>
      <c r="D7" s="354" t="s">
        <v>63</v>
      </c>
      <c r="E7" s="47">
        <v>3</v>
      </c>
      <c r="G7" s="355">
        <v>1</v>
      </c>
      <c r="H7" s="356">
        <v>2051510000300</v>
      </c>
      <c r="I7" s="357" t="s">
        <v>115</v>
      </c>
      <c r="J7" s="358" t="s">
        <v>63</v>
      </c>
    </row>
    <row r="8" spans="1:10" x14ac:dyDescent="0.2">
      <c r="A8" s="46">
        <v>2</v>
      </c>
      <c r="B8" s="139">
        <v>2011510000053</v>
      </c>
      <c r="C8" s="354" t="s">
        <v>83</v>
      </c>
      <c r="D8" s="354" t="s">
        <v>41</v>
      </c>
      <c r="E8" s="47">
        <v>4</v>
      </c>
      <c r="G8" s="94">
        <v>2</v>
      </c>
      <c r="H8" s="115">
        <v>2041510004987</v>
      </c>
      <c r="I8" s="9" t="s">
        <v>120</v>
      </c>
      <c r="J8" s="95" t="s">
        <v>41</v>
      </c>
    </row>
    <row r="9" spans="1:10" x14ac:dyDescent="0.2">
      <c r="A9" s="46">
        <v>3</v>
      </c>
      <c r="B9" s="139">
        <v>2041510002387</v>
      </c>
      <c r="C9" s="354" t="s">
        <v>79</v>
      </c>
      <c r="D9" s="354" t="s">
        <v>74</v>
      </c>
      <c r="E9" s="47">
        <v>6</v>
      </c>
      <c r="G9" s="94">
        <v>3</v>
      </c>
      <c r="H9" s="115">
        <v>2071510000055</v>
      </c>
      <c r="I9" s="9" t="s">
        <v>93</v>
      </c>
      <c r="J9" s="95" t="s">
        <v>44</v>
      </c>
    </row>
    <row r="10" spans="1:10" x14ac:dyDescent="0.2">
      <c r="A10" s="46">
        <v>4</v>
      </c>
      <c r="B10" s="139">
        <v>2041510003304</v>
      </c>
      <c r="C10" s="354" t="s">
        <v>118</v>
      </c>
      <c r="D10" s="354" t="s">
        <v>63</v>
      </c>
      <c r="E10" s="47">
        <v>7</v>
      </c>
      <c r="G10" s="94">
        <v>4</v>
      </c>
      <c r="H10" s="115">
        <v>2051510003076</v>
      </c>
      <c r="I10" s="9" t="s">
        <v>43</v>
      </c>
      <c r="J10" s="95" t="s">
        <v>44</v>
      </c>
    </row>
    <row r="11" spans="1:10" x14ac:dyDescent="0.2">
      <c r="A11" s="46">
        <v>5</v>
      </c>
      <c r="B11" s="139">
        <v>2051510003076</v>
      </c>
      <c r="C11" s="354" t="s">
        <v>43</v>
      </c>
      <c r="D11" s="354" t="s">
        <v>44</v>
      </c>
      <c r="E11" s="47">
        <v>8</v>
      </c>
      <c r="G11" s="94">
        <v>5</v>
      </c>
      <c r="H11" s="115">
        <v>2041510003304</v>
      </c>
      <c r="I11" s="9" t="s">
        <v>118</v>
      </c>
      <c r="J11" s="95" t="s">
        <v>63</v>
      </c>
    </row>
    <row r="12" spans="1:10" x14ac:dyDescent="0.2">
      <c r="A12" s="46">
        <v>6</v>
      </c>
      <c r="B12" s="139">
        <v>2041510004987</v>
      </c>
      <c r="C12" s="354" t="s">
        <v>120</v>
      </c>
      <c r="D12" s="359" t="s">
        <v>41</v>
      </c>
      <c r="E12" s="47">
        <v>9</v>
      </c>
      <c r="G12" s="94">
        <v>6</v>
      </c>
      <c r="H12" s="115">
        <v>2041510002387</v>
      </c>
      <c r="I12" s="9" t="s">
        <v>79</v>
      </c>
      <c r="J12" s="95" t="s">
        <v>74</v>
      </c>
    </row>
    <row r="13" spans="1:10" x14ac:dyDescent="0.2">
      <c r="A13" s="46">
        <v>7</v>
      </c>
      <c r="B13" s="139">
        <v>2041510003685</v>
      </c>
      <c r="C13" s="354" t="s">
        <v>128</v>
      </c>
      <c r="D13" s="359" t="s">
        <v>63</v>
      </c>
      <c r="E13" s="47">
        <v>10</v>
      </c>
      <c r="G13" s="94">
        <v>7</v>
      </c>
      <c r="H13" s="115">
        <v>2041510003685</v>
      </c>
      <c r="I13" s="9" t="s">
        <v>128</v>
      </c>
      <c r="J13" s="95" t="s">
        <v>63</v>
      </c>
    </row>
    <row r="14" spans="1:10" x14ac:dyDescent="0.2">
      <c r="A14" s="46">
        <v>8</v>
      </c>
      <c r="B14" s="139">
        <v>2071510000055</v>
      </c>
      <c r="C14" s="354" t="s">
        <v>93</v>
      </c>
      <c r="D14" s="359" t="s">
        <v>44</v>
      </c>
      <c r="E14" s="47">
        <v>12</v>
      </c>
      <c r="G14" s="94">
        <v>7</v>
      </c>
      <c r="H14" s="115">
        <v>2041510002393</v>
      </c>
      <c r="I14" s="9" t="s">
        <v>76</v>
      </c>
      <c r="J14" s="95" t="s">
        <v>74</v>
      </c>
    </row>
    <row r="15" spans="1:10" x14ac:dyDescent="0.2">
      <c r="A15" s="46">
        <v>9</v>
      </c>
      <c r="B15" s="139">
        <v>2041510002393</v>
      </c>
      <c r="C15" s="354" t="s">
        <v>76</v>
      </c>
      <c r="D15" s="359" t="s">
        <v>74</v>
      </c>
      <c r="E15" s="47">
        <v>14</v>
      </c>
      <c r="G15" s="94">
        <v>7</v>
      </c>
      <c r="H15" s="115">
        <v>2011510000053</v>
      </c>
      <c r="I15" s="9" t="s">
        <v>83</v>
      </c>
      <c r="J15" s="95" t="s">
        <v>41</v>
      </c>
    </row>
    <row r="16" spans="1:10" ht="13.5" thickBot="1" x14ac:dyDescent="0.25">
      <c r="A16" s="50">
        <v>10</v>
      </c>
      <c r="B16" s="360">
        <v>2971510003111</v>
      </c>
      <c r="C16" s="361" t="s">
        <v>142</v>
      </c>
      <c r="D16" s="362" t="s">
        <v>40</v>
      </c>
      <c r="E16" s="52">
        <v>15</v>
      </c>
      <c r="F16" s="103"/>
      <c r="G16" s="96">
        <v>10</v>
      </c>
      <c r="H16" s="116">
        <v>2971510003111</v>
      </c>
      <c r="I16" s="12" t="s">
        <v>142</v>
      </c>
      <c r="J16" s="97" t="s">
        <v>40</v>
      </c>
    </row>
    <row r="17" spans="1:10" ht="13.5" thickBot="1" x14ac:dyDescent="0.25"/>
    <row r="18" spans="1:10" ht="13.5" thickBot="1" x14ac:dyDescent="0.25">
      <c r="A18" s="347" t="s">
        <v>4</v>
      </c>
      <c r="B18" s="348" t="s">
        <v>5</v>
      </c>
      <c r="C18" s="349" t="s">
        <v>6</v>
      </c>
      <c r="D18" s="350" t="s">
        <v>7</v>
      </c>
      <c r="E18" s="351" t="s">
        <v>8</v>
      </c>
      <c r="G18" s="352" t="s">
        <v>9</v>
      </c>
      <c r="H18" s="348" t="s">
        <v>5</v>
      </c>
      <c r="I18" s="349" t="s">
        <v>6</v>
      </c>
      <c r="J18" s="353" t="s">
        <v>7</v>
      </c>
    </row>
    <row r="19" spans="1:10" x14ac:dyDescent="0.2">
      <c r="A19" s="46">
        <v>1</v>
      </c>
      <c r="B19" s="139">
        <v>1861510000061</v>
      </c>
      <c r="C19" s="354" t="s">
        <v>110</v>
      </c>
      <c r="D19" s="354" t="s">
        <v>41</v>
      </c>
      <c r="E19" s="47">
        <v>1</v>
      </c>
      <c r="G19" s="355">
        <v>1</v>
      </c>
      <c r="H19" s="356">
        <v>1911510002183</v>
      </c>
      <c r="I19" s="357" t="s">
        <v>248</v>
      </c>
      <c r="J19" s="358" t="s">
        <v>63</v>
      </c>
    </row>
    <row r="20" spans="1:10" x14ac:dyDescent="0.2">
      <c r="A20" s="46">
        <v>2</v>
      </c>
      <c r="B20" s="139">
        <v>1911510002183</v>
      </c>
      <c r="C20" s="354" t="s">
        <v>248</v>
      </c>
      <c r="D20" s="354" t="s">
        <v>63</v>
      </c>
      <c r="E20" s="47">
        <v>3</v>
      </c>
      <c r="G20" s="94">
        <v>2</v>
      </c>
      <c r="H20" s="115">
        <v>1861510000061</v>
      </c>
      <c r="I20" s="9" t="s">
        <v>110</v>
      </c>
      <c r="J20" s="95" t="s">
        <v>41</v>
      </c>
    </row>
    <row r="21" spans="1:10" x14ac:dyDescent="0.2">
      <c r="A21" s="46">
        <v>3</v>
      </c>
      <c r="B21" s="139">
        <v>1971510003533</v>
      </c>
      <c r="C21" s="354" t="s">
        <v>147</v>
      </c>
      <c r="D21" s="354" t="s">
        <v>148</v>
      </c>
      <c r="E21" s="47">
        <v>4</v>
      </c>
      <c r="G21" s="94">
        <v>3</v>
      </c>
      <c r="H21" s="115">
        <v>1891510001981</v>
      </c>
      <c r="I21" s="9" t="s">
        <v>111</v>
      </c>
      <c r="J21" s="95" t="s">
        <v>74</v>
      </c>
    </row>
    <row r="22" spans="1:10" x14ac:dyDescent="0.2">
      <c r="A22" s="46">
        <v>4</v>
      </c>
      <c r="B22" s="139">
        <v>1891510001981</v>
      </c>
      <c r="C22" s="354" t="s">
        <v>111</v>
      </c>
      <c r="D22" s="354" t="s">
        <v>74</v>
      </c>
      <c r="E22" s="47">
        <v>5</v>
      </c>
      <c r="G22" s="94">
        <v>4</v>
      </c>
      <c r="H22" s="115">
        <v>1951510002070</v>
      </c>
      <c r="I22" s="9" t="s">
        <v>249</v>
      </c>
      <c r="J22" s="95" t="s">
        <v>74</v>
      </c>
    </row>
    <row r="23" spans="1:10" x14ac:dyDescent="0.2">
      <c r="A23" s="46">
        <v>5</v>
      </c>
      <c r="B23" s="139">
        <v>1950180002231</v>
      </c>
      <c r="C23" s="354" t="s">
        <v>240</v>
      </c>
      <c r="D23" s="354" t="s">
        <v>241</v>
      </c>
      <c r="E23" s="47"/>
      <c r="G23" s="94">
        <v>5</v>
      </c>
      <c r="H23" s="115">
        <v>1031510001969</v>
      </c>
      <c r="I23" s="9" t="s">
        <v>230</v>
      </c>
      <c r="J23" s="95" t="s">
        <v>231</v>
      </c>
    </row>
    <row r="24" spans="1:10" x14ac:dyDescent="0.2">
      <c r="A24" s="46">
        <v>6</v>
      </c>
      <c r="B24" s="139">
        <v>1871510000064</v>
      </c>
      <c r="C24" s="354" t="s">
        <v>112</v>
      </c>
      <c r="D24" s="359" t="s">
        <v>42</v>
      </c>
      <c r="E24" s="47">
        <v>6</v>
      </c>
      <c r="G24" s="94">
        <v>6</v>
      </c>
      <c r="H24" s="115">
        <v>1861510004896</v>
      </c>
      <c r="I24" s="9" t="s">
        <v>250</v>
      </c>
      <c r="J24" s="95" t="s">
        <v>74</v>
      </c>
    </row>
    <row r="25" spans="1:10" x14ac:dyDescent="0.2">
      <c r="A25" s="46">
        <v>7</v>
      </c>
      <c r="B25" s="139">
        <v>1031510001969</v>
      </c>
      <c r="C25" s="354" t="s">
        <v>230</v>
      </c>
      <c r="D25" s="359" t="s">
        <v>231</v>
      </c>
      <c r="E25" s="47">
        <v>9</v>
      </c>
      <c r="G25" s="94">
        <v>7</v>
      </c>
      <c r="H25" s="115">
        <v>1950180002231</v>
      </c>
      <c r="I25" s="9" t="s">
        <v>240</v>
      </c>
      <c r="J25" s="95" t="s">
        <v>241</v>
      </c>
    </row>
    <row r="26" spans="1:10" x14ac:dyDescent="0.2">
      <c r="A26" s="46">
        <v>8</v>
      </c>
      <c r="B26" s="139">
        <v>1911510003089</v>
      </c>
      <c r="C26" s="354" t="s">
        <v>243</v>
      </c>
      <c r="D26" s="359" t="s">
        <v>40</v>
      </c>
      <c r="E26" s="47">
        <v>12</v>
      </c>
      <c r="G26" s="94">
        <v>8</v>
      </c>
      <c r="H26" s="115">
        <v>1971510003533</v>
      </c>
      <c r="I26" s="9" t="s">
        <v>147</v>
      </c>
      <c r="J26" s="95" t="s">
        <v>148</v>
      </c>
    </row>
    <row r="27" spans="1:10" x14ac:dyDescent="0.2">
      <c r="A27" s="46">
        <v>9</v>
      </c>
      <c r="B27" s="139">
        <v>1951510002070</v>
      </c>
      <c r="C27" s="354" t="s">
        <v>249</v>
      </c>
      <c r="D27" s="359" t="s">
        <v>74</v>
      </c>
      <c r="E27" s="47">
        <v>13</v>
      </c>
      <c r="G27" s="94">
        <v>9</v>
      </c>
      <c r="H27" s="115">
        <v>1911510003089</v>
      </c>
      <c r="I27" s="9" t="s">
        <v>243</v>
      </c>
      <c r="J27" s="95" t="s">
        <v>40</v>
      </c>
    </row>
    <row r="28" spans="1:10" x14ac:dyDescent="0.2">
      <c r="A28" s="46">
        <v>10</v>
      </c>
      <c r="B28" s="139">
        <v>1981510004731</v>
      </c>
      <c r="C28" s="354" t="s">
        <v>244</v>
      </c>
      <c r="D28" s="359" t="s">
        <v>41</v>
      </c>
      <c r="E28" s="47">
        <v>18</v>
      </c>
      <c r="G28" s="94">
        <v>9</v>
      </c>
      <c r="H28" s="115">
        <v>1991510001976</v>
      </c>
      <c r="I28" s="9" t="s">
        <v>245</v>
      </c>
      <c r="J28" s="95" t="s">
        <v>44</v>
      </c>
    </row>
    <row r="29" spans="1:10" x14ac:dyDescent="0.2">
      <c r="A29" s="46">
        <v>11</v>
      </c>
      <c r="B29" s="139">
        <v>1861510004896</v>
      </c>
      <c r="C29" s="359" t="s">
        <v>250</v>
      </c>
      <c r="D29" s="359" t="s">
        <v>74</v>
      </c>
      <c r="E29" s="47">
        <v>29</v>
      </c>
      <c r="G29" s="94">
        <v>9</v>
      </c>
      <c r="H29" s="115">
        <v>1871510000064</v>
      </c>
      <c r="I29" s="9" t="s">
        <v>112</v>
      </c>
      <c r="J29" s="95" t="s">
        <v>42</v>
      </c>
    </row>
    <row r="30" spans="1:10" x14ac:dyDescent="0.2">
      <c r="A30" s="46">
        <v>12</v>
      </c>
      <c r="B30" s="139">
        <v>1051510004709</v>
      </c>
      <c r="C30" s="359" t="s">
        <v>138</v>
      </c>
      <c r="D30" s="359" t="s">
        <v>40</v>
      </c>
      <c r="E30" s="47">
        <v>31</v>
      </c>
      <c r="G30" s="94">
        <v>9</v>
      </c>
      <c r="H30" s="115">
        <v>1981510004731</v>
      </c>
      <c r="I30" s="9" t="s">
        <v>244</v>
      </c>
      <c r="J30" s="95" t="s">
        <v>41</v>
      </c>
    </row>
    <row r="31" spans="1:10" x14ac:dyDescent="0.2">
      <c r="A31" s="46">
        <v>13</v>
      </c>
      <c r="B31" s="139">
        <v>1991510001976</v>
      </c>
      <c r="C31" s="359" t="s">
        <v>245</v>
      </c>
      <c r="D31" s="359" t="s">
        <v>44</v>
      </c>
      <c r="E31" s="47">
        <v>38</v>
      </c>
      <c r="G31" s="94">
        <v>13</v>
      </c>
      <c r="H31" s="115">
        <v>1021510000281</v>
      </c>
      <c r="I31" s="9" t="s">
        <v>91</v>
      </c>
      <c r="J31" s="95" t="s">
        <v>41</v>
      </c>
    </row>
    <row r="32" spans="1:10" x14ac:dyDescent="0.2">
      <c r="A32" s="46">
        <v>14</v>
      </c>
      <c r="B32" s="139" t="s">
        <v>211</v>
      </c>
      <c r="C32" s="359" t="s">
        <v>212</v>
      </c>
      <c r="D32" s="359" t="s">
        <v>41</v>
      </c>
      <c r="E32" s="47">
        <v>2000</v>
      </c>
      <c r="G32" s="94">
        <v>13</v>
      </c>
      <c r="H32" s="115">
        <v>1051510004709</v>
      </c>
      <c r="I32" s="9" t="s">
        <v>138</v>
      </c>
      <c r="J32" s="95" t="s">
        <v>40</v>
      </c>
    </row>
    <row r="33" spans="1:11" x14ac:dyDescent="0.2">
      <c r="A33" s="46">
        <v>15</v>
      </c>
      <c r="B33" s="139">
        <v>1951510000282</v>
      </c>
      <c r="C33" s="359" t="s">
        <v>109</v>
      </c>
      <c r="D33" s="359" t="s">
        <v>41</v>
      </c>
      <c r="E33" s="47">
        <v>2000</v>
      </c>
      <c r="G33" s="94">
        <v>13</v>
      </c>
      <c r="H33" s="115" t="s">
        <v>211</v>
      </c>
      <c r="I33" s="9" t="s">
        <v>212</v>
      </c>
      <c r="J33" s="95" t="s">
        <v>41</v>
      </c>
    </row>
    <row r="34" spans="1:11" ht="13.5" thickBot="1" x14ac:dyDescent="0.25">
      <c r="A34" s="50">
        <v>16</v>
      </c>
      <c r="B34" s="360">
        <v>1021510000281</v>
      </c>
      <c r="C34" s="362" t="s">
        <v>91</v>
      </c>
      <c r="D34" s="362" t="s">
        <v>41</v>
      </c>
      <c r="E34" s="52">
        <v>2000</v>
      </c>
      <c r="F34" s="103"/>
      <c r="G34" s="96">
        <v>13</v>
      </c>
      <c r="H34" s="116">
        <v>1951510000282</v>
      </c>
      <c r="I34" s="12" t="s">
        <v>109</v>
      </c>
      <c r="J34" s="97" t="s">
        <v>41</v>
      </c>
    </row>
    <row r="36" spans="1:11" ht="13.5" thickBot="1" x14ac:dyDescent="0.25">
      <c r="B36" s="13" t="s">
        <v>95</v>
      </c>
      <c r="E36" s="1"/>
      <c r="H36" s="13" t="s">
        <v>166</v>
      </c>
      <c r="K36" s="1"/>
    </row>
    <row r="37" spans="1:11" ht="13.5" thickBot="1" x14ac:dyDescent="0.25">
      <c r="A37" s="363" t="s">
        <v>96</v>
      </c>
      <c r="B37" s="364" t="s">
        <v>5</v>
      </c>
      <c r="C37" s="365" t="s">
        <v>6</v>
      </c>
      <c r="D37" s="365" t="s">
        <v>7</v>
      </c>
      <c r="E37" s="366" t="s">
        <v>9</v>
      </c>
      <c r="G37" s="363" t="s">
        <v>96</v>
      </c>
      <c r="H37" s="375" t="s">
        <v>5</v>
      </c>
      <c r="I37" s="365" t="s">
        <v>6</v>
      </c>
      <c r="J37" s="365" t="s">
        <v>7</v>
      </c>
      <c r="K37" s="366" t="s">
        <v>9</v>
      </c>
    </row>
    <row r="38" spans="1:11" x14ac:dyDescent="0.2">
      <c r="A38" s="94">
        <v>1</v>
      </c>
      <c r="B38" s="367">
        <v>1861510000061</v>
      </c>
      <c r="C38" s="357" t="s">
        <v>110</v>
      </c>
      <c r="D38" s="368" t="s">
        <v>41</v>
      </c>
      <c r="E38" s="95">
        <v>1</v>
      </c>
      <c r="G38" s="94">
        <v>1</v>
      </c>
      <c r="H38" s="367">
        <v>2051510000300</v>
      </c>
      <c r="I38" s="357" t="s">
        <v>115</v>
      </c>
      <c r="J38" s="368" t="s">
        <v>63</v>
      </c>
      <c r="K38" s="95">
        <v>1</v>
      </c>
    </row>
    <row r="39" spans="1:11" x14ac:dyDescent="0.2">
      <c r="A39" s="94">
        <v>8</v>
      </c>
      <c r="B39" s="124">
        <v>1911510003089</v>
      </c>
      <c r="C39" s="9" t="s">
        <v>243</v>
      </c>
      <c r="D39" s="99" t="s">
        <v>40</v>
      </c>
      <c r="E39" s="95">
        <v>3</v>
      </c>
      <c r="G39" s="94">
        <v>6</v>
      </c>
      <c r="H39" s="124">
        <v>2041510004987</v>
      </c>
      <c r="I39" s="9" t="s">
        <v>120</v>
      </c>
      <c r="J39" s="99" t="s">
        <v>41</v>
      </c>
      <c r="K39" s="95">
        <v>2</v>
      </c>
    </row>
    <row r="40" spans="1:11" x14ac:dyDescent="0.2">
      <c r="A40" s="94">
        <v>9</v>
      </c>
      <c r="B40" s="124">
        <v>1951510002070</v>
      </c>
      <c r="C40" s="9" t="s">
        <v>249</v>
      </c>
      <c r="D40" s="99" t="s">
        <v>74</v>
      </c>
      <c r="E40" s="95">
        <v>2</v>
      </c>
      <c r="G40" s="94">
        <v>7</v>
      </c>
      <c r="H40" s="124">
        <v>2041510003685</v>
      </c>
      <c r="I40" s="9" t="s">
        <v>128</v>
      </c>
      <c r="J40" s="99" t="s">
        <v>63</v>
      </c>
      <c r="K40" s="95">
        <v>3</v>
      </c>
    </row>
    <row r="41" spans="1:11" x14ac:dyDescent="0.2">
      <c r="A41" s="94">
        <v>16</v>
      </c>
      <c r="B41" s="124">
        <v>1021510000281</v>
      </c>
      <c r="C41" s="9" t="s">
        <v>91</v>
      </c>
      <c r="D41" s="99" t="s">
        <v>41</v>
      </c>
      <c r="E41" s="95">
        <v>4</v>
      </c>
      <c r="G41" s="94">
        <v>12</v>
      </c>
      <c r="H41" s="124" t="s">
        <v>21</v>
      </c>
      <c r="I41" s="9" t="s">
        <v>21</v>
      </c>
      <c r="J41" s="99" t="s">
        <v>21</v>
      </c>
      <c r="K41" s="95"/>
    </row>
    <row r="42" spans="1:11" x14ac:dyDescent="0.2">
      <c r="A42" s="160">
        <v>4</v>
      </c>
      <c r="B42" s="164">
        <v>1891510001981</v>
      </c>
      <c r="C42" s="161" t="s">
        <v>111</v>
      </c>
      <c r="D42" s="162" t="s">
        <v>74</v>
      </c>
      <c r="E42" s="163">
        <v>1</v>
      </c>
      <c r="G42" s="160">
        <v>3</v>
      </c>
      <c r="H42" s="164">
        <v>2041510002387</v>
      </c>
      <c r="I42" s="161" t="s">
        <v>79</v>
      </c>
      <c r="J42" s="162" t="s">
        <v>74</v>
      </c>
      <c r="K42" s="163">
        <v>2</v>
      </c>
    </row>
    <row r="43" spans="1:11" x14ac:dyDescent="0.2">
      <c r="A43" s="94">
        <v>5</v>
      </c>
      <c r="B43" s="124">
        <v>1950180002231</v>
      </c>
      <c r="C43" s="9" t="s">
        <v>240</v>
      </c>
      <c r="D43" s="99" t="s">
        <v>241</v>
      </c>
      <c r="E43" s="95">
        <v>2</v>
      </c>
      <c r="G43" s="94">
        <v>4</v>
      </c>
      <c r="H43" s="124">
        <v>2041510003304</v>
      </c>
      <c r="I43" s="9" t="s">
        <v>118</v>
      </c>
      <c r="J43" s="99" t="s">
        <v>63</v>
      </c>
      <c r="K43" s="95">
        <v>1</v>
      </c>
    </row>
    <row r="44" spans="1:11" x14ac:dyDescent="0.2">
      <c r="A44" s="94">
        <v>12</v>
      </c>
      <c r="B44" s="124">
        <v>1051510004709</v>
      </c>
      <c r="C44" s="9" t="s">
        <v>138</v>
      </c>
      <c r="D44" s="99" t="s">
        <v>40</v>
      </c>
      <c r="E44" s="95">
        <v>4</v>
      </c>
      <c r="G44" s="94">
        <v>9</v>
      </c>
      <c r="H44" s="124">
        <v>2041510002393</v>
      </c>
      <c r="I44" s="9" t="s">
        <v>76</v>
      </c>
      <c r="J44" s="99" t="s">
        <v>74</v>
      </c>
      <c r="K44" s="95">
        <v>3</v>
      </c>
    </row>
    <row r="45" spans="1:11" x14ac:dyDescent="0.2">
      <c r="A45" s="369">
        <v>13</v>
      </c>
      <c r="B45" s="370">
        <v>1991510001976</v>
      </c>
      <c r="C45" s="371" t="s">
        <v>245</v>
      </c>
      <c r="D45" s="372" t="s">
        <v>44</v>
      </c>
      <c r="E45" s="373">
        <v>3</v>
      </c>
      <c r="G45" s="369">
        <v>10</v>
      </c>
      <c r="H45" s="370">
        <v>2971510003111</v>
      </c>
      <c r="I45" s="371" t="s">
        <v>142</v>
      </c>
      <c r="J45" s="372" t="s">
        <v>40</v>
      </c>
      <c r="K45" s="373">
        <v>4</v>
      </c>
    </row>
    <row r="46" spans="1:11" x14ac:dyDescent="0.2">
      <c r="A46" s="160">
        <v>3</v>
      </c>
      <c r="B46" s="164">
        <v>1971510003533</v>
      </c>
      <c r="C46" s="161" t="s">
        <v>147</v>
      </c>
      <c r="D46" s="162" t="s">
        <v>148</v>
      </c>
      <c r="E46" s="163">
        <v>1</v>
      </c>
      <c r="G46" s="160">
        <v>2</v>
      </c>
      <c r="H46" s="164">
        <v>2011510000053</v>
      </c>
      <c r="I46" s="161" t="s">
        <v>83</v>
      </c>
      <c r="J46" s="162" t="s">
        <v>41</v>
      </c>
      <c r="K46" s="163">
        <v>3</v>
      </c>
    </row>
    <row r="47" spans="1:11" x14ac:dyDescent="0.2">
      <c r="A47" s="94">
        <v>6</v>
      </c>
      <c r="B47" s="124">
        <v>1871510000064</v>
      </c>
      <c r="C47" s="9" t="s">
        <v>112</v>
      </c>
      <c r="D47" s="99" t="s">
        <v>42</v>
      </c>
      <c r="E47" s="95">
        <v>3</v>
      </c>
      <c r="G47" s="94">
        <v>5</v>
      </c>
      <c r="H47" s="124">
        <v>2051510003076</v>
      </c>
      <c r="I47" s="9" t="s">
        <v>43</v>
      </c>
      <c r="J47" s="99" t="s">
        <v>44</v>
      </c>
      <c r="K47" s="95">
        <v>2</v>
      </c>
    </row>
    <row r="48" spans="1:11" x14ac:dyDescent="0.2">
      <c r="A48" s="94">
        <v>11</v>
      </c>
      <c r="B48" s="124">
        <v>1861510004896</v>
      </c>
      <c r="C48" s="9" t="s">
        <v>250</v>
      </c>
      <c r="D48" s="99" t="s">
        <v>74</v>
      </c>
      <c r="E48" s="95">
        <v>2</v>
      </c>
      <c r="G48" s="94">
        <v>8</v>
      </c>
      <c r="H48" s="124">
        <v>2071510000055</v>
      </c>
      <c r="I48" s="9" t="s">
        <v>93</v>
      </c>
      <c r="J48" s="99" t="s">
        <v>44</v>
      </c>
      <c r="K48" s="95">
        <v>1</v>
      </c>
    </row>
    <row r="49" spans="1:11" ht="13.5" thickBot="1" x14ac:dyDescent="0.25">
      <c r="A49" s="369">
        <v>14</v>
      </c>
      <c r="B49" s="370" t="s">
        <v>211</v>
      </c>
      <c r="C49" s="371" t="s">
        <v>212</v>
      </c>
      <c r="D49" s="372" t="s">
        <v>41</v>
      </c>
      <c r="E49" s="373">
        <v>4</v>
      </c>
      <c r="G49" s="96">
        <v>11</v>
      </c>
      <c r="H49" s="126" t="s">
        <v>21</v>
      </c>
      <c r="I49" s="12" t="s">
        <v>21</v>
      </c>
      <c r="J49" s="102" t="s">
        <v>21</v>
      </c>
      <c r="K49" s="97"/>
    </row>
    <row r="50" spans="1:11" ht="13.5" thickBot="1" x14ac:dyDescent="0.25">
      <c r="A50" s="94">
        <v>2</v>
      </c>
      <c r="B50" s="164">
        <v>1911510002183</v>
      </c>
      <c r="C50" s="161" t="s">
        <v>248</v>
      </c>
      <c r="D50" s="162" t="s">
        <v>63</v>
      </c>
      <c r="E50" s="95">
        <v>1</v>
      </c>
      <c r="H50" s="114" t="s">
        <v>167</v>
      </c>
      <c r="K50" s="1"/>
    </row>
    <row r="51" spans="1:11" x14ac:dyDescent="0.2">
      <c r="A51" s="94">
        <v>7</v>
      </c>
      <c r="B51" s="124">
        <v>1031510001969</v>
      </c>
      <c r="C51" s="9" t="s">
        <v>230</v>
      </c>
      <c r="D51" s="99" t="s">
        <v>231</v>
      </c>
      <c r="E51" s="95">
        <v>2</v>
      </c>
      <c r="G51" s="355" t="s">
        <v>168</v>
      </c>
      <c r="H51" s="367">
        <v>2051510000300</v>
      </c>
      <c r="I51" s="357" t="s">
        <v>115</v>
      </c>
      <c r="J51" s="368" t="s">
        <v>63</v>
      </c>
      <c r="K51" s="358">
        <v>1</v>
      </c>
    </row>
    <row r="52" spans="1:11" x14ac:dyDescent="0.2">
      <c r="A52" s="46">
        <v>10</v>
      </c>
      <c r="B52" s="124">
        <v>1981510004731</v>
      </c>
      <c r="C52" s="9" t="s">
        <v>244</v>
      </c>
      <c r="D52" s="99" t="s">
        <v>41</v>
      </c>
      <c r="E52" s="95">
        <v>3</v>
      </c>
      <c r="G52" s="94" t="s">
        <v>169</v>
      </c>
      <c r="H52" s="124">
        <v>2041510002387</v>
      </c>
      <c r="I52" s="9" t="s">
        <v>79</v>
      </c>
      <c r="J52" s="99" t="s">
        <v>74</v>
      </c>
      <c r="K52" s="95">
        <v>3</v>
      </c>
    </row>
    <row r="53" spans="1:11" x14ac:dyDescent="0.2">
      <c r="A53" s="46">
        <v>15</v>
      </c>
      <c r="B53" s="124">
        <v>1951510000282</v>
      </c>
      <c r="C53" s="9" t="s">
        <v>109</v>
      </c>
      <c r="D53" s="99" t="s">
        <v>41</v>
      </c>
      <c r="E53" s="95">
        <v>4</v>
      </c>
      <c r="G53" s="369" t="s">
        <v>170</v>
      </c>
      <c r="H53" s="370">
        <v>2051510003076</v>
      </c>
      <c r="I53" s="371" t="s">
        <v>43</v>
      </c>
      <c r="J53" s="372" t="s">
        <v>44</v>
      </c>
      <c r="K53" s="373">
        <v>2</v>
      </c>
    </row>
    <row r="54" spans="1:11" ht="13.5" thickBot="1" x14ac:dyDescent="0.25">
      <c r="A54" s="96">
        <v>17</v>
      </c>
      <c r="B54" s="126" t="s">
        <v>21</v>
      </c>
      <c r="C54" s="12" t="s">
        <v>21</v>
      </c>
      <c r="D54" s="102" t="s">
        <v>21</v>
      </c>
      <c r="E54" s="97">
        <v>0</v>
      </c>
      <c r="G54" s="94" t="s">
        <v>171</v>
      </c>
      <c r="H54" s="124">
        <v>2041510004987</v>
      </c>
      <c r="I54" s="9" t="s">
        <v>120</v>
      </c>
      <c r="J54" s="99" t="s">
        <v>41</v>
      </c>
      <c r="K54" s="95">
        <v>2</v>
      </c>
    </row>
    <row r="55" spans="1:11" ht="13.5" thickBot="1" x14ac:dyDescent="0.25">
      <c r="B55" s="114" t="s">
        <v>97</v>
      </c>
      <c r="E55" s="1"/>
      <c r="G55" s="94" t="s">
        <v>172</v>
      </c>
      <c r="H55" s="124">
        <v>2041510003304</v>
      </c>
      <c r="I55" s="9" t="s">
        <v>118</v>
      </c>
      <c r="J55" s="99" t="s">
        <v>63</v>
      </c>
      <c r="K55" s="95">
        <v>3</v>
      </c>
    </row>
    <row r="56" spans="1:11" ht="13.5" thickBot="1" x14ac:dyDescent="0.25">
      <c r="A56" s="355" t="s">
        <v>98</v>
      </c>
      <c r="B56" s="367">
        <v>1861510000061</v>
      </c>
      <c r="C56" s="357" t="s">
        <v>110</v>
      </c>
      <c r="D56" s="368" t="s">
        <v>41</v>
      </c>
      <c r="E56" s="358">
        <v>1</v>
      </c>
      <c r="G56" s="96" t="s">
        <v>173</v>
      </c>
      <c r="H56" s="126">
        <v>2071510000055</v>
      </c>
      <c r="I56" s="12" t="s">
        <v>93</v>
      </c>
      <c r="J56" s="102" t="s">
        <v>44</v>
      </c>
      <c r="K56" s="97">
        <v>1</v>
      </c>
    </row>
    <row r="57" spans="1:11" ht="13.5" thickBot="1" x14ac:dyDescent="0.25">
      <c r="A57" s="94" t="s">
        <v>99</v>
      </c>
      <c r="B57" s="124">
        <v>1891510001981</v>
      </c>
      <c r="C57" s="9" t="s">
        <v>111</v>
      </c>
      <c r="D57" s="99" t="s">
        <v>74</v>
      </c>
      <c r="E57" s="95">
        <v>2</v>
      </c>
      <c r="H57" s="114" t="s">
        <v>174</v>
      </c>
      <c r="K57" s="1"/>
    </row>
    <row r="58" spans="1:11" x14ac:dyDescent="0.2">
      <c r="A58" s="94" t="s">
        <v>100</v>
      </c>
      <c r="B58" s="124">
        <v>1861510004896</v>
      </c>
      <c r="C58" s="9" t="s">
        <v>250</v>
      </c>
      <c r="D58" s="99" t="s">
        <v>74</v>
      </c>
      <c r="E58" s="95">
        <v>4</v>
      </c>
      <c r="G58" s="355" t="s">
        <v>56</v>
      </c>
      <c r="H58" s="367">
        <v>2041510002387</v>
      </c>
      <c r="I58" s="357" t="s">
        <v>79</v>
      </c>
      <c r="J58" s="368" t="s">
        <v>74</v>
      </c>
      <c r="K58" s="358">
        <v>2</v>
      </c>
    </row>
    <row r="59" spans="1:11" ht="13.5" thickBot="1" x14ac:dyDescent="0.25">
      <c r="A59" s="94" t="s">
        <v>101</v>
      </c>
      <c r="B59" s="124">
        <v>1031510001969</v>
      </c>
      <c r="C59" s="9" t="s">
        <v>230</v>
      </c>
      <c r="D59" s="99" t="s">
        <v>231</v>
      </c>
      <c r="E59" s="95">
        <v>3</v>
      </c>
      <c r="G59" s="96" t="s">
        <v>57</v>
      </c>
      <c r="H59" s="126">
        <v>2041510003304</v>
      </c>
      <c r="I59" s="12" t="s">
        <v>118</v>
      </c>
      <c r="J59" s="102" t="s">
        <v>63</v>
      </c>
      <c r="K59" s="97">
        <v>1</v>
      </c>
    </row>
    <row r="60" spans="1:11" ht="13.5" thickBot="1" x14ac:dyDescent="0.25">
      <c r="A60" s="176" t="s">
        <v>102</v>
      </c>
      <c r="B60" s="370" t="s">
        <v>102</v>
      </c>
      <c r="C60" s="371" t="s">
        <v>102</v>
      </c>
      <c r="D60" s="372" t="s">
        <v>102</v>
      </c>
      <c r="E60" s="373"/>
      <c r="H60" s="114" t="s">
        <v>175</v>
      </c>
      <c r="K60" s="1"/>
    </row>
    <row r="61" spans="1:11" x14ac:dyDescent="0.2">
      <c r="A61" s="94" t="s">
        <v>103</v>
      </c>
      <c r="B61" s="124">
        <v>1951510002070</v>
      </c>
      <c r="C61" s="9" t="s">
        <v>249</v>
      </c>
      <c r="D61" s="99" t="s">
        <v>74</v>
      </c>
      <c r="E61" s="95">
        <v>2</v>
      </c>
      <c r="G61" s="355" t="s">
        <v>48</v>
      </c>
      <c r="H61" s="367">
        <v>2051510000300</v>
      </c>
      <c r="I61" s="357" t="s">
        <v>115</v>
      </c>
      <c r="J61" s="368" t="s">
        <v>63</v>
      </c>
      <c r="K61" s="358">
        <v>1</v>
      </c>
    </row>
    <row r="62" spans="1:11" x14ac:dyDescent="0.2">
      <c r="A62" s="94" t="s">
        <v>104</v>
      </c>
      <c r="B62" s="124">
        <v>1950180002231</v>
      </c>
      <c r="C62" s="9" t="s">
        <v>240</v>
      </c>
      <c r="D62" s="99" t="s">
        <v>241</v>
      </c>
      <c r="E62" s="95">
        <v>4</v>
      </c>
      <c r="G62" s="94" t="s">
        <v>49</v>
      </c>
      <c r="H62" s="124">
        <v>2071510000055</v>
      </c>
      <c r="I62" s="9" t="s">
        <v>93</v>
      </c>
      <c r="J62" s="99" t="s">
        <v>44</v>
      </c>
      <c r="K62" s="95">
        <v>3</v>
      </c>
    </row>
    <row r="63" spans="1:11" x14ac:dyDescent="0.2">
      <c r="A63" s="94" t="s">
        <v>105</v>
      </c>
      <c r="B63" s="124">
        <v>1971510003533</v>
      </c>
      <c r="C63" s="9" t="s">
        <v>147</v>
      </c>
      <c r="D63" s="99" t="s">
        <v>148</v>
      </c>
      <c r="E63" s="95">
        <v>3</v>
      </c>
      <c r="G63" s="94" t="s">
        <v>46</v>
      </c>
      <c r="H63" s="124">
        <v>2051510003076</v>
      </c>
      <c r="I63" s="9" t="s">
        <v>43</v>
      </c>
      <c r="J63" s="99" t="s">
        <v>44</v>
      </c>
      <c r="K63" s="95">
        <v>4</v>
      </c>
    </row>
    <row r="64" spans="1:11" ht="13.5" thickBot="1" x14ac:dyDescent="0.25">
      <c r="A64" s="94" t="s">
        <v>106</v>
      </c>
      <c r="B64" s="124">
        <v>1911510002183</v>
      </c>
      <c r="C64" s="9" t="s">
        <v>248</v>
      </c>
      <c r="D64" s="99" t="s">
        <v>63</v>
      </c>
      <c r="E64" s="95">
        <v>1</v>
      </c>
      <c r="G64" s="96" t="s">
        <v>47</v>
      </c>
      <c r="H64" s="126">
        <v>2041510004987</v>
      </c>
      <c r="I64" s="12" t="s">
        <v>120</v>
      </c>
      <c r="J64" s="102" t="s">
        <v>41</v>
      </c>
      <c r="K64" s="97">
        <v>2</v>
      </c>
    </row>
    <row r="65" spans="1:5" ht="13.5" thickBot="1" x14ac:dyDescent="0.25">
      <c r="A65" s="96" t="s">
        <v>102</v>
      </c>
      <c r="B65" s="126" t="s">
        <v>102</v>
      </c>
      <c r="C65" s="12" t="s">
        <v>102</v>
      </c>
      <c r="D65" s="102" t="s">
        <v>102</v>
      </c>
      <c r="E65" s="97" t="s">
        <v>102</v>
      </c>
    </row>
    <row r="66" spans="1:5" ht="13.5" thickBot="1" x14ac:dyDescent="0.25">
      <c r="B66" s="114" t="s">
        <v>107</v>
      </c>
      <c r="E66" s="1"/>
    </row>
    <row r="67" spans="1:5" x14ac:dyDescent="0.2">
      <c r="A67" s="374" t="s">
        <v>56</v>
      </c>
      <c r="B67" s="367">
        <v>1031510001969</v>
      </c>
      <c r="C67" s="357" t="s">
        <v>230</v>
      </c>
      <c r="D67" s="368" t="s">
        <v>231</v>
      </c>
      <c r="E67" s="358">
        <v>1</v>
      </c>
    </row>
    <row r="68" spans="1:5" x14ac:dyDescent="0.2">
      <c r="A68" s="94" t="s">
        <v>57</v>
      </c>
      <c r="B68" s="124">
        <v>1971510003533</v>
      </c>
      <c r="C68" s="9" t="s">
        <v>147</v>
      </c>
      <c r="D68" s="99" t="s">
        <v>148</v>
      </c>
      <c r="E68" s="95">
        <v>4</v>
      </c>
    </row>
    <row r="69" spans="1:5" x14ac:dyDescent="0.2">
      <c r="A69" s="94" t="s">
        <v>58</v>
      </c>
      <c r="B69" s="124">
        <v>1861510004896</v>
      </c>
      <c r="C69" s="9" t="s">
        <v>250</v>
      </c>
      <c r="D69" s="99" t="s">
        <v>74</v>
      </c>
      <c r="E69" s="95">
        <v>2</v>
      </c>
    </row>
    <row r="70" spans="1:5" ht="13.5" thickBot="1" x14ac:dyDescent="0.25">
      <c r="A70" s="96" t="s">
        <v>59</v>
      </c>
      <c r="B70" s="126">
        <v>1950180002231</v>
      </c>
      <c r="C70" s="12" t="s">
        <v>240</v>
      </c>
      <c r="D70" s="102" t="s">
        <v>241</v>
      </c>
      <c r="E70" s="97">
        <v>3</v>
      </c>
    </row>
    <row r="71" spans="1:5" ht="13.5" thickBot="1" x14ac:dyDescent="0.25">
      <c r="B71" s="114" t="s">
        <v>108</v>
      </c>
      <c r="E71" s="1"/>
    </row>
    <row r="72" spans="1:5" x14ac:dyDescent="0.2">
      <c r="A72" s="355" t="s">
        <v>48</v>
      </c>
      <c r="B72" s="367">
        <v>1861510000061</v>
      </c>
      <c r="C72" s="357" t="s">
        <v>110</v>
      </c>
      <c r="D72" s="368" t="s">
        <v>41</v>
      </c>
      <c r="E72" s="358">
        <v>2</v>
      </c>
    </row>
    <row r="73" spans="1:5" x14ac:dyDescent="0.2">
      <c r="A73" s="94" t="s">
        <v>49</v>
      </c>
      <c r="B73" s="124">
        <v>1911510002183</v>
      </c>
      <c r="C73" s="9" t="s">
        <v>248</v>
      </c>
      <c r="D73" s="99" t="s">
        <v>63</v>
      </c>
      <c r="E73" s="95">
        <v>1</v>
      </c>
    </row>
    <row r="74" spans="1:5" x14ac:dyDescent="0.2">
      <c r="A74" s="94" t="s">
        <v>46</v>
      </c>
      <c r="B74" s="124">
        <v>1891510001981</v>
      </c>
      <c r="C74" s="9" t="s">
        <v>111</v>
      </c>
      <c r="D74" s="99" t="s">
        <v>74</v>
      </c>
      <c r="E74" s="95">
        <v>3</v>
      </c>
    </row>
    <row r="75" spans="1:5" ht="13.5" thickBot="1" x14ac:dyDescent="0.25">
      <c r="A75" s="96" t="s">
        <v>47</v>
      </c>
      <c r="B75" s="126">
        <v>1951510002070</v>
      </c>
      <c r="C75" s="12" t="s">
        <v>249</v>
      </c>
      <c r="D75" s="102" t="s">
        <v>74</v>
      </c>
      <c r="E75" s="97">
        <v>4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X172"/>
  <sheetViews>
    <sheetView zoomScale="80" zoomScaleNormal="80" workbookViewId="0">
      <pane xSplit="1" topLeftCell="B1" activePane="topRight" state="frozen"/>
      <selection pane="topRight" activeCell="F69" sqref="F69"/>
    </sheetView>
  </sheetViews>
  <sheetFormatPr defaultRowHeight="12.75" x14ac:dyDescent="0.2"/>
  <cols>
    <col min="1" max="1" width="6.28515625" customWidth="1"/>
    <col min="2" max="2" width="14.85546875" bestFit="1" customWidth="1"/>
    <col min="3" max="3" width="24.5703125" customWidth="1"/>
    <col min="4" max="4" width="17" bestFit="1" customWidth="1"/>
    <col min="5" max="5" width="6.7109375" customWidth="1"/>
    <col min="6" max="44" width="2.85546875" customWidth="1"/>
    <col min="45" max="47" width="2.85546875" hidden="1" customWidth="1"/>
    <col min="48" max="49" width="2.85546875" customWidth="1"/>
    <col min="50" max="50" width="4" customWidth="1"/>
    <col min="51" max="55" width="7.140625" customWidth="1"/>
    <col min="56" max="56" width="28.7109375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">
      <c r="B1" s="376">
        <v>43042</v>
      </c>
      <c r="C1" s="490" t="s">
        <v>176</v>
      </c>
      <c r="D1" s="490"/>
      <c r="E1" s="490"/>
      <c r="F1" s="490"/>
      <c r="G1" s="490"/>
      <c r="H1" s="490"/>
      <c r="I1" s="491"/>
      <c r="K1" s="494" t="s">
        <v>251</v>
      </c>
      <c r="L1" s="495"/>
      <c r="M1" s="495"/>
      <c r="N1" s="495"/>
      <c r="O1" s="495"/>
      <c r="P1" s="495"/>
      <c r="Q1" s="495"/>
      <c r="R1" s="495"/>
      <c r="S1" s="495"/>
      <c r="T1" s="496"/>
      <c r="V1" s="377" t="s">
        <v>252</v>
      </c>
      <c r="W1" s="9"/>
      <c r="X1" s="9"/>
      <c r="Y1" s="9"/>
      <c r="Z1" s="378" t="s">
        <v>60</v>
      </c>
      <c r="AA1" s="379" t="s">
        <v>253</v>
      </c>
      <c r="AB1" s="9"/>
      <c r="AC1" s="9"/>
      <c r="AD1" s="9"/>
      <c r="AE1" s="9"/>
      <c r="AF1" s="9"/>
      <c r="AG1" s="9"/>
      <c r="AH1" s="9"/>
      <c r="AI1" s="380"/>
      <c r="BA1" t="s">
        <v>69</v>
      </c>
      <c r="DS1" t="s">
        <v>254</v>
      </c>
    </row>
    <row r="2" spans="1:128" ht="12.75" customHeight="1" x14ac:dyDescent="0.2">
      <c r="B2" s="381" t="s">
        <v>44</v>
      </c>
      <c r="C2" s="492"/>
      <c r="D2" s="492"/>
      <c r="E2" s="492"/>
      <c r="F2" s="492"/>
      <c r="G2" s="492"/>
      <c r="H2" s="492"/>
      <c r="I2" s="493"/>
      <c r="K2" s="382" t="s">
        <v>51</v>
      </c>
      <c r="L2" s="383"/>
      <c r="M2" s="383"/>
      <c r="N2" s="383"/>
      <c r="O2" s="3" t="s">
        <v>86</v>
      </c>
      <c r="P2" s="3"/>
      <c r="Q2" s="3"/>
      <c r="R2" s="3"/>
      <c r="S2" s="3"/>
      <c r="T2" s="4"/>
      <c r="V2" s="377" t="s">
        <v>255</v>
      </c>
      <c r="W2" s="9"/>
      <c r="X2" s="384">
        <v>3</v>
      </c>
      <c r="Y2" s="9"/>
      <c r="Z2" s="385" t="s">
        <v>73</v>
      </c>
      <c r="AA2" s="379" t="s">
        <v>256</v>
      </c>
      <c r="AB2" s="9"/>
      <c r="AC2" s="9"/>
      <c r="AD2" s="9"/>
      <c r="AE2" s="9"/>
      <c r="AF2" s="9"/>
      <c r="AG2" s="9"/>
      <c r="AH2" s="9"/>
      <c r="AI2" s="380"/>
    </row>
    <row r="3" spans="1:128" ht="12.75" customHeight="1" x14ac:dyDescent="0.2">
      <c r="B3" s="497" t="s">
        <v>196</v>
      </c>
      <c r="C3" s="498"/>
      <c r="D3" s="498"/>
      <c r="E3" s="499"/>
      <c r="F3" s="500" t="s">
        <v>257</v>
      </c>
      <c r="G3" s="501"/>
      <c r="H3" s="500" t="s">
        <v>2</v>
      </c>
      <c r="I3" s="502"/>
      <c r="K3" s="382" t="s">
        <v>52</v>
      </c>
      <c r="L3" s="383"/>
      <c r="M3" s="383"/>
      <c r="N3" s="383"/>
      <c r="O3" s="3" t="s">
        <v>179</v>
      </c>
      <c r="P3" s="3"/>
      <c r="Q3" s="3"/>
      <c r="R3" s="3"/>
      <c r="S3" s="3"/>
      <c r="T3" s="4"/>
      <c r="V3" s="377" t="s">
        <v>258</v>
      </c>
      <c r="W3" s="9"/>
      <c r="X3" s="9"/>
      <c r="Y3" s="9"/>
      <c r="Z3" s="386" t="s">
        <v>61</v>
      </c>
      <c r="AA3" s="379" t="s">
        <v>259</v>
      </c>
      <c r="AB3" s="9"/>
      <c r="AC3" s="9"/>
      <c r="AD3" s="9"/>
      <c r="AE3" s="9"/>
      <c r="AF3" s="9"/>
      <c r="AG3" s="9"/>
      <c r="AH3" s="9"/>
      <c r="AI3" s="380"/>
    </row>
    <row r="4" spans="1:128" ht="12.75" customHeight="1" thickBot="1" x14ac:dyDescent="0.25">
      <c r="B4" s="387"/>
      <c r="C4" s="388" t="s">
        <v>260</v>
      </c>
      <c r="D4" s="389"/>
      <c r="E4" s="389"/>
      <c r="F4" s="503" t="s">
        <v>178</v>
      </c>
      <c r="G4" s="504"/>
      <c r="H4" s="505">
        <v>125</v>
      </c>
      <c r="I4" s="506"/>
      <c r="K4" s="390" t="s">
        <v>52</v>
      </c>
      <c r="L4" s="391"/>
      <c r="M4" s="391"/>
      <c r="N4" s="391"/>
      <c r="O4" s="6" t="s">
        <v>261</v>
      </c>
      <c r="P4" s="6"/>
      <c r="Q4" s="6"/>
      <c r="R4" s="6"/>
      <c r="S4" s="6"/>
      <c r="T4" s="339"/>
      <c r="V4" s="392"/>
      <c r="W4" s="307"/>
      <c r="X4" s="307"/>
      <c r="Y4" s="307"/>
      <c r="Z4" s="393" t="s">
        <v>262</v>
      </c>
      <c r="AA4" s="394" t="s">
        <v>263</v>
      </c>
      <c r="AB4" s="307"/>
      <c r="AC4" s="307"/>
      <c r="AD4" s="307"/>
      <c r="AE4" s="307"/>
      <c r="AF4" s="307"/>
      <c r="AG4" s="307"/>
      <c r="AH4" s="307"/>
      <c r="AI4" s="395"/>
    </row>
    <row r="5" spans="1:128" ht="12.75" customHeight="1" x14ac:dyDescent="0.2">
      <c r="CC5" t="s">
        <v>264</v>
      </c>
      <c r="DE5" t="s">
        <v>265</v>
      </c>
    </row>
    <row r="6" spans="1:128" ht="12.75" customHeight="1" x14ac:dyDescent="0.25">
      <c r="B6" s="396" t="s">
        <v>53</v>
      </c>
    </row>
    <row r="7" spans="1:128" ht="22.5" customHeight="1" x14ac:dyDescent="0.2">
      <c r="A7" s="397" t="s">
        <v>266</v>
      </c>
      <c r="B7" s="398" t="s">
        <v>5</v>
      </c>
      <c r="C7" s="398" t="s">
        <v>6</v>
      </c>
      <c r="D7" s="398" t="s">
        <v>7</v>
      </c>
      <c r="E7" s="398" t="s">
        <v>70</v>
      </c>
      <c r="F7" s="487">
        <v>70</v>
      </c>
      <c r="G7" s="488"/>
      <c r="H7" s="489"/>
      <c r="I7" s="487">
        <v>80</v>
      </c>
      <c r="J7" s="488"/>
      <c r="K7" s="489"/>
      <c r="L7" s="487">
        <v>90</v>
      </c>
      <c r="M7" s="488"/>
      <c r="N7" s="489"/>
      <c r="O7" s="487">
        <v>95</v>
      </c>
      <c r="P7" s="488"/>
      <c r="Q7" s="489"/>
      <c r="R7" s="487">
        <v>100</v>
      </c>
      <c r="S7" s="488"/>
      <c r="T7" s="489"/>
      <c r="U7" s="487">
        <v>102</v>
      </c>
      <c r="V7" s="488"/>
      <c r="W7" s="489"/>
      <c r="X7" s="487">
        <v>104</v>
      </c>
      <c r="Y7" s="488"/>
      <c r="Z7" s="489"/>
      <c r="AA7" s="487">
        <v>106</v>
      </c>
      <c r="AB7" s="488"/>
      <c r="AC7" s="489"/>
      <c r="AD7" s="487">
        <v>108</v>
      </c>
      <c r="AE7" s="488"/>
      <c r="AF7" s="489"/>
      <c r="AG7" s="487">
        <v>110</v>
      </c>
      <c r="AH7" s="488"/>
      <c r="AI7" s="489"/>
      <c r="AJ7" s="487">
        <v>112</v>
      </c>
      <c r="AK7" s="488"/>
      <c r="AL7" s="489"/>
      <c r="AM7" s="487">
        <v>114</v>
      </c>
      <c r="AN7" s="488"/>
      <c r="AO7" s="489"/>
      <c r="AP7" s="487">
        <v>116</v>
      </c>
      <c r="AQ7" s="488"/>
      <c r="AR7" s="489"/>
      <c r="AS7" s="487"/>
      <c r="AT7" s="488"/>
      <c r="AU7" s="489"/>
      <c r="AY7" s="399" t="s">
        <v>54</v>
      </c>
      <c r="AZ7" s="400" t="s">
        <v>71</v>
      </c>
      <c r="BA7" s="399" t="s">
        <v>23</v>
      </c>
      <c r="BB7" s="399" t="s">
        <v>72</v>
      </c>
      <c r="BC7" s="399" t="s">
        <v>9</v>
      </c>
      <c r="BD7" s="401" t="s">
        <v>6</v>
      </c>
      <c r="BE7" s="399" t="s">
        <v>267</v>
      </c>
      <c r="BF7" s="399" t="s">
        <v>268</v>
      </c>
      <c r="BG7" s="399" t="s">
        <v>269</v>
      </c>
      <c r="BH7" s="399" t="s">
        <v>270</v>
      </c>
      <c r="BI7" s="399" t="s">
        <v>11</v>
      </c>
      <c r="BK7" s="507">
        <f>AS7</f>
        <v>0</v>
      </c>
      <c r="BL7" s="508"/>
      <c r="BM7" s="509"/>
      <c r="BN7" s="507">
        <f>AP7</f>
        <v>116</v>
      </c>
      <c r="BO7" s="508"/>
      <c r="BP7" s="509"/>
      <c r="BQ7" s="507">
        <f>AM7</f>
        <v>114</v>
      </c>
      <c r="BR7" s="508"/>
      <c r="BS7" s="509"/>
      <c r="BT7" s="507">
        <f>AJ7</f>
        <v>112</v>
      </c>
      <c r="BU7" s="508"/>
      <c r="BV7" s="509"/>
      <c r="BW7" s="507">
        <f>AG7</f>
        <v>110</v>
      </c>
      <c r="BX7" s="508"/>
      <c r="BY7" s="509"/>
      <c r="BZ7" s="507">
        <f>AD7</f>
        <v>108</v>
      </c>
      <c r="CA7" s="508"/>
      <c r="CB7" s="509"/>
      <c r="CC7" s="507">
        <f>AA7</f>
        <v>106</v>
      </c>
      <c r="CD7" s="508"/>
      <c r="CE7" s="509"/>
      <c r="CF7" s="507">
        <f>X7</f>
        <v>104</v>
      </c>
      <c r="CG7" s="508"/>
      <c r="CH7" s="509"/>
      <c r="CI7" s="507">
        <f>U7</f>
        <v>102</v>
      </c>
      <c r="CJ7" s="508"/>
      <c r="CK7" s="509"/>
      <c r="CL7" s="507">
        <f>R7</f>
        <v>100</v>
      </c>
      <c r="CM7" s="508"/>
      <c r="CN7" s="509"/>
      <c r="CO7" s="507">
        <f>O7</f>
        <v>95</v>
      </c>
      <c r="CP7" s="508"/>
      <c r="CQ7" s="509"/>
      <c r="CR7" s="507">
        <f>L7</f>
        <v>90</v>
      </c>
      <c r="CS7" s="508"/>
      <c r="CT7" s="509"/>
      <c r="CU7" s="507">
        <f>I7</f>
        <v>80</v>
      </c>
      <c r="CV7" s="508"/>
      <c r="CW7" s="509"/>
      <c r="CX7" s="507">
        <f>F7</f>
        <v>70</v>
      </c>
      <c r="CY7" s="508"/>
      <c r="CZ7" s="509"/>
      <c r="DB7">
        <v>0</v>
      </c>
      <c r="DC7">
        <f>F7</f>
        <v>70</v>
      </c>
      <c r="DD7">
        <f>I7</f>
        <v>80</v>
      </c>
      <c r="DE7">
        <f>L7</f>
        <v>90</v>
      </c>
      <c r="DF7">
        <f>O7</f>
        <v>95</v>
      </c>
      <c r="DG7">
        <f>R7</f>
        <v>100</v>
      </c>
      <c r="DH7">
        <f>U7</f>
        <v>102</v>
      </c>
      <c r="DI7">
        <f>X7</f>
        <v>104</v>
      </c>
      <c r="DJ7">
        <f>AA7</f>
        <v>106</v>
      </c>
      <c r="DK7">
        <f>AD7</f>
        <v>108</v>
      </c>
      <c r="DL7">
        <f>AG7</f>
        <v>110</v>
      </c>
      <c r="DM7">
        <f>AJ7</f>
        <v>112</v>
      </c>
      <c r="DN7">
        <f>AM7</f>
        <v>114</v>
      </c>
      <c r="DO7">
        <f>AP7</f>
        <v>116</v>
      </c>
      <c r="DP7">
        <f>AS7</f>
        <v>0</v>
      </c>
      <c r="DS7" s="399" t="s">
        <v>9</v>
      </c>
      <c r="DT7" s="401" t="s">
        <v>6</v>
      </c>
      <c r="DU7" s="399" t="s">
        <v>54</v>
      </c>
      <c r="DV7" s="400" t="s">
        <v>71</v>
      </c>
      <c r="DW7" s="399" t="s">
        <v>23</v>
      </c>
      <c r="DX7" s="399" t="s">
        <v>72</v>
      </c>
    </row>
    <row r="8" spans="1:128" ht="12.75" customHeight="1" x14ac:dyDescent="0.2">
      <c r="A8" s="402"/>
      <c r="B8" s="402"/>
      <c r="C8" s="402"/>
      <c r="D8" s="402"/>
      <c r="E8" s="402"/>
      <c r="F8" s="403">
        <f>15-COUNTBLANK(C9:C23)</f>
        <v>8</v>
      </c>
      <c r="G8" s="403"/>
      <c r="H8" s="403"/>
      <c r="I8" s="403">
        <f>COUNTIF(F$9:H$23,"o")+COUNTIF(F$9:H$23,"s")</f>
        <v>8</v>
      </c>
      <c r="J8" s="403"/>
      <c r="K8" s="403"/>
      <c r="L8" s="403">
        <f>COUNTIF(I$9:K$23,"o")+COUNTIF(I$9:K$23,"s")</f>
        <v>7</v>
      </c>
      <c r="M8" s="403"/>
      <c r="N8" s="403"/>
      <c r="O8" s="403">
        <f>COUNTIF(L$9:N$23,"o")+COUNTIF(L$9:N$23,"s")</f>
        <v>7</v>
      </c>
      <c r="P8" s="403"/>
      <c r="Q8" s="403"/>
      <c r="R8" s="403">
        <f>COUNTIF(O$9:Q$23,"o")+COUNTIF(O$9:Q$23,"s")</f>
        <v>3</v>
      </c>
      <c r="S8" s="403"/>
      <c r="T8" s="403"/>
      <c r="U8" s="403">
        <f>COUNTIF(R$9:T$23,"o")+COUNTIF(R$9:T$23,"s")</f>
        <v>2</v>
      </c>
      <c r="V8" s="403"/>
      <c r="W8" s="403"/>
      <c r="X8" s="403">
        <f>COUNTIF(U$9:W$23,"o")+COUNTIF(U$9:W$23,"s")</f>
        <v>2</v>
      </c>
      <c r="Y8" s="403"/>
      <c r="Z8" s="402"/>
      <c r="AA8" s="403">
        <f>COUNTIF(X$9:Z$23,"o")+COUNTIF(X$9:Z$23,"s")</f>
        <v>2</v>
      </c>
      <c r="AB8" s="402"/>
      <c r="AC8" s="402"/>
      <c r="AD8" s="403">
        <f>COUNTIF(AA$9:AC$23,"o")+COUNTIF(AA$9:AC$23,"s")</f>
        <v>2</v>
      </c>
      <c r="AE8" s="402"/>
      <c r="AF8" s="402"/>
      <c r="AG8" s="403">
        <f>COUNTIF(AD$9:AF$23,"o")+COUNTIF(AD$9:AF$23,"s")</f>
        <v>2</v>
      </c>
      <c r="AH8" s="402"/>
      <c r="AI8" s="402"/>
      <c r="AJ8" s="403">
        <f>COUNTIF(AG$9:AI$23,"o")+COUNTIF(AG$9:AI$23,"s")</f>
        <v>2</v>
      </c>
      <c r="AK8" s="402"/>
      <c r="AL8" s="402"/>
      <c r="AM8" s="403">
        <f>COUNTIF(AJ$9:AL$23,"o")+COUNTIF(AJ$9:AL$23,"s")</f>
        <v>1</v>
      </c>
      <c r="AN8" s="402"/>
      <c r="AO8" s="402"/>
      <c r="AP8" s="403">
        <f>COUNTIF(AM$9:AO$23,"o")+COUNTIF(AM$9:AO$23,"s")</f>
        <v>1</v>
      </c>
      <c r="AQ8" s="402"/>
      <c r="AR8" s="402"/>
      <c r="AS8" s="403">
        <f>COUNTIF(AP$9:AR$23,"o")+COUNTIF(AP$9:AR$23,"s")</f>
        <v>0</v>
      </c>
      <c r="AT8" s="402"/>
      <c r="AU8" s="402"/>
      <c r="AV8" s="9"/>
      <c r="AW8" s="9"/>
      <c r="BI8" s="402"/>
    </row>
    <row r="9" spans="1:128" ht="12.75" customHeight="1" x14ac:dyDescent="0.25">
      <c r="A9" s="404">
        <f t="shared" ref="A9:A16" si="0">IF(ISBLANK($C9),"",INT(BC9))</f>
        <v>1</v>
      </c>
      <c r="B9" s="405">
        <v>2041510002393</v>
      </c>
      <c r="C9" s="406" t="s">
        <v>76</v>
      </c>
      <c r="D9" s="406" t="s">
        <v>74</v>
      </c>
      <c r="E9" s="385"/>
      <c r="F9" s="407" t="s">
        <v>73</v>
      </c>
      <c r="G9" s="403"/>
      <c r="H9" s="408"/>
      <c r="I9" s="407" t="s">
        <v>73</v>
      </c>
      <c r="J9" s="403"/>
      <c r="K9" s="408"/>
      <c r="L9" s="407" t="s">
        <v>60</v>
      </c>
      <c r="M9" s="403"/>
      <c r="N9" s="408"/>
      <c r="O9" s="407" t="s">
        <v>60</v>
      </c>
      <c r="P9" s="403"/>
      <c r="Q9" s="408"/>
      <c r="R9" s="407" t="s">
        <v>60</v>
      </c>
      <c r="S9" s="403"/>
      <c r="T9" s="408"/>
      <c r="U9" s="407" t="s">
        <v>60</v>
      </c>
      <c r="V9" s="403"/>
      <c r="W9" s="408"/>
      <c r="X9" s="407" t="s">
        <v>60</v>
      </c>
      <c r="Y9" s="403"/>
      <c r="Z9" s="408"/>
      <c r="AA9" s="407" t="s">
        <v>60</v>
      </c>
      <c r="AB9" s="403"/>
      <c r="AC9" s="408"/>
      <c r="AD9" s="407" t="s">
        <v>60</v>
      </c>
      <c r="AE9" s="403"/>
      <c r="AF9" s="408"/>
      <c r="AG9" s="407" t="s">
        <v>60</v>
      </c>
      <c r="AH9" s="403"/>
      <c r="AI9" s="408"/>
      <c r="AJ9" s="407" t="s">
        <v>60</v>
      </c>
      <c r="AK9" s="403"/>
      <c r="AL9" s="408"/>
      <c r="AM9" s="407" t="s">
        <v>61</v>
      </c>
      <c r="AN9" s="403" t="s">
        <v>61</v>
      </c>
      <c r="AO9" s="408" t="s">
        <v>60</v>
      </c>
      <c r="AP9" s="407" t="s">
        <v>61</v>
      </c>
      <c r="AQ9" s="403" t="s">
        <v>61</v>
      </c>
      <c r="AR9" s="408" t="s">
        <v>61</v>
      </c>
      <c r="AS9" s="407"/>
      <c r="AT9" s="403"/>
      <c r="AU9" s="408"/>
      <c r="AV9" s="10"/>
      <c r="AW9" s="10"/>
      <c r="AX9" s="385">
        <f t="shared" ref="AX9:AX16" si="1">IF(ISBLANK($C9),0,RANK($BC9,$BC$9:$BC$23,1))</f>
        <v>1</v>
      </c>
      <c r="AY9" s="385">
        <f t="shared" ref="AY9:AY16" si="2">IF($BG9&gt;$BE9,$BG9,$BE9)</f>
        <v>114</v>
      </c>
      <c r="AZ9" s="385">
        <f t="shared" ref="AZ9:AZ16" si="3">HLOOKUP($AY9,$DB$7:$DP$24,ROW()-6,0)</f>
        <v>2</v>
      </c>
      <c r="BA9" s="385">
        <f t="shared" ref="BA9:BA16" si="4">COUNTIF($F9:$AU9,"x")+COUNTIF($F9:$AU9,"o")</f>
        <v>15</v>
      </c>
      <c r="BB9" s="385">
        <f>IF(OR(ISBLANK(C9),ISNA(HLOOKUP("x",$F9:$AU$24,25-ROW(),0))),0,HLOOKUP("x",$F9:$AU$24,25-ROW(),0))</f>
        <v>114</v>
      </c>
      <c r="BC9" s="404">
        <f t="shared" ref="BC9:BC16" si="5">IF(ISBLANK($C9),"",RANK($BI9,$BI$9:$BI$23,0)+0.000001*ROW())</f>
        <v>1.0000089999999999</v>
      </c>
      <c r="BD9" s="406" t="str">
        <f t="shared" ref="BD9:BD16" si="6">IF(ISBLANK($C9),"",$C9)</f>
        <v>Петрова Анна</v>
      </c>
      <c r="BE9" s="385">
        <f>IF(ISNA(HLOOKUP("o",$BK9:$CZ$24,25-ROW(),0)),0,HLOOKUP("o",$BK9:$CZ$24,25-ROW(),0))</f>
        <v>114</v>
      </c>
      <c r="BF9" s="385">
        <f>IF(ISNA(HLOOKUP("s",$BK9:$CZ$24,25-ROW(),0)),0,HLOOKUP("s",$BK9:$CZ$24,25-ROW(),0))</f>
        <v>80</v>
      </c>
      <c r="BG9" s="385">
        <f>IF(ISNA(HLOOKUP("p",$BK9:$CZ$24,25-ROW(),0)),0,HLOOKUP("p",$BK9:$CZ$24,25-ROW(),0))</f>
        <v>0</v>
      </c>
      <c r="BH9" s="385">
        <f t="shared" ref="BH9:BH16" si="7">IF(BF9&lt;AY9,AY9,BF9)</f>
        <v>114</v>
      </c>
      <c r="BI9" s="406">
        <f t="shared" ref="BI9:BI16" si="8">AY9-AZ9*0.03-BA9*0.001+IF(BB9=0,AY9+1,AY9)*0.0000005-ISBLANK(C9)</f>
        <v>113.925057</v>
      </c>
      <c r="BK9" s="407">
        <f t="shared" ref="BK9:BK16" si="9">AU9</f>
        <v>0</v>
      </c>
      <c r="BL9" s="403">
        <f t="shared" ref="BL9:BL16" si="10">AT9</f>
        <v>0</v>
      </c>
      <c r="BM9" s="408">
        <f t="shared" ref="BM9:BM16" si="11">AS9</f>
        <v>0</v>
      </c>
      <c r="BN9" s="407" t="str">
        <f t="shared" ref="BN9:BN16" si="12">AR9</f>
        <v>x</v>
      </c>
      <c r="BO9" s="403" t="str">
        <f t="shared" ref="BO9:BO16" si="13">AQ9</f>
        <v>x</v>
      </c>
      <c r="BP9" s="408" t="str">
        <f t="shared" ref="BP9:BP16" si="14">AP9</f>
        <v>x</v>
      </c>
      <c r="BQ9" s="407" t="str">
        <f t="shared" ref="BQ9:BQ16" si="15">AO9</f>
        <v>o</v>
      </c>
      <c r="BR9" s="403" t="str">
        <f t="shared" ref="BR9:BR16" si="16">AN9</f>
        <v>x</v>
      </c>
      <c r="BS9" s="408" t="str">
        <f t="shared" ref="BS9:BS16" si="17">AM9</f>
        <v>x</v>
      </c>
      <c r="BT9" s="407">
        <f t="shared" ref="BT9:BT16" si="18">AL9</f>
        <v>0</v>
      </c>
      <c r="BU9" s="403">
        <f t="shared" ref="BU9:BU16" si="19">AK9</f>
        <v>0</v>
      </c>
      <c r="BV9" s="408" t="str">
        <f t="shared" ref="BV9:BV16" si="20">AJ9</f>
        <v>o</v>
      </c>
      <c r="BW9" s="407">
        <f t="shared" ref="BW9:BW16" si="21">AI9</f>
        <v>0</v>
      </c>
      <c r="BX9" s="403">
        <f t="shared" ref="BX9:BX16" si="22">AH9</f>
        <v>0</v>
      </c>
      <c r="BY9" s="408" t="str">
        <f t="shared" ref="BY9:BY16" si="23">AG9</f>
        <v>o</v>
      </c>
      <c r="BZ9" s="407">
        <f t="shared" ref="BZ9:BZ16" si="24">AF9</f>
        <v>0</v>
      </c>
      <c r="CA9" s="403">
        <f t="shared" ref="CA9:CA16" si="25">AE9</f>
        <v>0</v>
      </c>
      <c r="CB9" s="408" t="str">
        <f t="shared" ref="CB9:CB16" si="26">AD9</f>
        <v>o</v>
      </c>
      <c r="CC9" s="407">
        <f t="shared" ref="CC9:CC16" si="27">AC9</f>
        <v>0</v>
      </c>
      <c r="CD9" s="403">
        <f t="shared" ref="CD9:CD16" si="28">AB9</f>
        <v>0</v>
      </c>
      <c r="CE9" s="408" t="str">
        <f t="shared" ref="CE9:CE16" si="29">AA9</f>
        <v>o</v>
      </c>
      <c r="CF9" s="407">
        <f t="shared" ref="CF9:CF16" si="30">Z9</f>
        <v>0</v>
      </c>
      <c r="CG9" s="403">
        <f t="shared" ref="CG9:CG16" si="31">Y9</f>
        <v>0</v>
      </c>
      <c r="CH9" s="408" t="str">
        <f t="shared" ref="CH9:CH16" si="32">X9</f>
        <v>o</v>
      </c>
      <c r="CI9" s="407">
        <f t="shared" ref="CI9:CI16" si="33">W9</f>
        <v>0</v>
      </c>
      <c r="CJ9" s="403">
        <f t="shared" ref="CJ9:CJ16" si="34">V9</f>
        <v>0</v>
      </c>
      <c r="CK9" s="408" t="str">
        <f t="shared" ref="CK9:CK16" si="35">U9</f>
        <v>o</v>
      </c>
      <c r="CL9" s="407">
        <f t="shared" ref="CL9:CL16" si="36">T9</f>
        <v>0</v>
      </c>
      <c r="CM9" s="403">
        <f t="shared" ref="CM9:CM16" si="37">S9</f>
        <v>0</v>
      </c>
      <c r="CN9" s="408" t="str">
        <f t="shared" ref="CN9:CN16" si="38">R9</f>
        <v>o</v>
      </c>
      <c r="CO9" s="407">
        <f t="shared" ref="CO9:CO16" si="39">Q9</f>
        <v>0</v>
      </c>
      <c r="CP9" s="403">
        <f t="shared" ref="CP9:CP16" si="40">P9</f>
        <v>0</v>
      </c>
      <c r="CQ9" s="408" t="str">
        <f t="shared" ref="CQ9:CQ16" si="41">O9</f>
        <v>o</v>
      </c>
      <c r="CR9" s="407">
        <f t="shared" ref="CR9:CR16" si="42">N9</f>
        <v>0</v>
      </c>
      <c r="CS9" s="403">
        <f t="shared" ref="CS9:CS16" si="43">M9</f>
        <v>0</v>
      </c>
      <c r="CT9" s="408" t="str">
        <f t="shared" ref="CT9:CT16" si="44">L9</f>
        <v>o</v>
      </c>
      <c r="CU9" s="407">
        <f t="shared" ref="CU9:CU16" si="45">K9</f>
        <v>0</v>
      </c>
      <c r="CV9" s="403">
        <f t="shared" ref="CV9:CV16" si="46">J9</f>
        <v>0</v>
      </c>
      <c r="CW9" s="408" t="str">
        <f t="shared" ref="CW9:CW16" si="47">I9</f>
        <v>s</v>
      </c>
      <c r="CX9" s="407">
        <f t="shared" ref="CX9:CX16" si="48">H9</f>
        <v>0</v>
      </c>
      <c r="CY9" s="403">
        <f t="shared" ref="CY9:CY16" si="49">G9</f>
        <v>0</v>
      </c>
      <c r="CZ9" s="408" t="str">
        <f t="shared" ref="CZ9:CZ16" si="50">F9</f>
        <v>s</v>
      </c>
      <c r="DB9">
        <v>0</v>
      </c>
      <c r="DC9">
        <f t="shared" ref="DC9:DC16" si="51">COUNTIF($F9:$H9,"x")</f>
        <v>0</v>
      </c>
      <c r="DD9">
        <f t="shared" ref="DD9:DD16" si="52">COUNTIF($I9:$K9,"x")</f>
        <v>0</v>
      </c>
      <c r="DE9">
        <f t="shared" ref="DE9:DE16" si="53">COUNTIF($L9:$N9,"x")</f>
        <v>0</v>
      </c>
      <c r="DF9">
        <f t="shared" ref="DF9:DF16" si="54">COUNTIF($O9:$Q9,"x")</f>
        <v>0</v>
      </c>
      <c r="DG9">
        <f t="shared" ref="DG9:DG16" si="55">COUNTIF($R9:$T9,"x")</f>
        <v>0</v>
      </c>
      <c r="DH9">
        <f t="shared" ref="DH9:DH16" si="56">COUNTIF($U9:$W9,"x")</f>
        <v>0</v>
      </c>
      <c r="DI9">
        <f t="shared" ref="DI9:DI16" si="57">COUNTIF($X9:$Z9,"x")</f>
        <v>0</v>
      </c>
      <c r="DJ9">
        <f t="shared" ref="DJ9:DJ16" si="58">COUNTIF($AA9:$AC9,"x")</f>
        <v>0</v>
      </c>
      <c r="DK9">
        <f t="shared" ref="DK9:DK16" si="59">COUNTIF($AD9:$AF9,"x")</f>
        <v>0</v>
      </c>
      <c r="DL9">
        <f t="shared" ref="DL9:DL16" si="60">COUNTIF($AG9:$AI9,"x")</f>
        <v>0</v>
      </c>
      <c r="DM9">
        <f t="shared" ref="DM9:DM16" si="61">COUNTIF($AJ9:$AL9,"x")</f>
        <v>0</v>
      </c>
      <c r="DN9">
        <f t="shared" ref="DN9:DN16" si="62">COUNTIF($AM9:$AO9,"x")</f>
        <v>2</v>
      </c>
      <c r="DO9">
        <f t="shared" ref="DO9:DO16" si="63">COUNTIF($AP9:$AR9,"x")</f>
        <v>3</v>
      </c>
      <c r="DP9">
        <f t="shared" ref="DP9:DP16" si="64">COUNTIF($AS9:$AU9,"x")</f>
        <v>0</v>
      </c>
      <c r="DR9" s="1">
        <f t="shared" ref="DR9:DR16" si="65">IF(ROW()-8&gt;$F$8,0,ROW()-8)</f>
        <v>1</v>
      </c>
      <c r="DS9" s="385">
        <f t="shared" ref="DS9:DS16" si="66">VLOOKUP($DR9,$AX$9:$BD$23,6,0)</f>
        <v>1.0000089999999999</v>
      </c>
      <c r="DT9" s="406" t="str">
        <f t="shared" ref="DT9:DT16" si="67">VLOOKUP($DR9,$AX$9:$BD$23,7,0)</f>
        <v>Петрова Анна</v>
      </c>
      <c r="DU9" s="385">
        <f t="shared" ref="DU9:DU16" si="68">VLOOKUP($DR9,$AX$9:$BD$23,2,0)</f>
        <v>114</v>
      </c>
      <c r="DV9" s="385">
        <f t="shared" ref="DV9:DV16" si="69">VLOOKUP($DR9,$AX$9:$BD$23,3,0)</f>
        <v>2</v>
      </c>
      <c r="DW9" s="385">
        <f t="shared" ref="DW9:DW16" si="70">VLOOKUP($DR9,$AX$9:$BD$23,4,0)</f>
        <v>15</v>
      </c>
      <c r="DX9" s="385">
        <f t="shared" ref="DX9:DX16" si="71">VLOOKUP($DR9,$AX$9:$BD$23,5,0)</f>
        <v>114</v>
      </c>
    </row>
    <row r="10" spans="1:128" ht="12.75" customHeight="1" x14ac:dyDescent="0.25">
      <c r="A10" s="404">
        <f t="shared" si="0"/>
        <v>2</v>
      </c>
      <c r="B10" s="405">
        <v>2041510002387</v>
      </c>
      <c r="C10" s="406" t="s">
        <v>79</v>
      </c>
      <c r="D10" s="406" t="s">
        <v>74</v>
      </c>
      <c r="E10" s="385"/>
      <c r="F10" s="407" t="s">
        <v>73</v>
      </c>
      <c r="G10" s="403"/>
      <c r="H10" s="408"/>
      <c r="I10" s="407" t="s">
        <v>73</v>
      </c>
      <c r="J10" s="403"/>
      <c r="K10" s="408"/>
      <c r="L10" s="407" t="s">
        <v>60</v>
      </c>
      <c r="M10" s="403"/>
      <c r="N10" s="408"/>
      <c r="O10" s="407" t="s">
        <v>60</v>
      </c>
      <c r="P10" s="403"/>
      <c r="Q10" s="408"/>
      <c r="R10" s="407" t="s">
        <v>60</v>
      </c>
      <c r="S10" s="403"/>
      <c r="T10" s="408"/>
      <c r="U10" s="407" t="s">
        <v>60</v>
      </c>
      <c r="V10" s="403"/>
      <c r="W10" s="408"/>
      <c r="X10" s="407" t="s">
        <v>60</v>
      </c>
      <c r="Y10" s="403"/>
      <c r="Z10" s="408"/>
      <c r="AA10" s="407" t="s">
        <v>60</v>
      </c>
      <c r="AB10" s="403"/>
      <c r="AC10" s="408"/>
      <c r="AD10" s="407" t="s">
        <v>60</v>
      </c>
      <c r="AE10" s="403"/>
      <c r="AF10" s="408"/>
      <c r="AG10" s="407" t="s">
        <v>60</v>
      </c>
      <c r="AH10" s="403"/>
      <c r="AI10" s="408"/>
      <c r="AJ10" s="407" t="s">
        <v>61</v>
      </c>
      <c r="AK10" s="403" t="s">
        <v>61</v>
      </c>
      <c r="AL10" s="408" t="s">
        <v>61</v>
      </c>
      <c r="AM10" s="407"/>
      <c r="AN10" s="403"/>
      <c r="AO10" s="408"/>
      <c r="AP10" s="407"/>
      <c r="AQ10" s="403"/>
      <c r="AR10" s="408"/>
      <c r="AS10" s="407"/>
      <c r="AT10" s="403"/>
      <c r="AU10" s="408"/>
      <c r="AV10" s="10"/>
      <c r="AW10" s="10"/>
      <c r="AX10" s="385">
        <f t="shared" si="1"/>
        <v>2</v>
      </c>
      <c r="AY10" s="385">
        <f t="shared" si="2"/>
        <v>110</v>
      </c>
      <c r="AZ10" s="385">
        <f t="shared" si="3"/>
        <v>0</v>
      </c>
      <c r="BA10" s="385">
        <f t="shared" si="4"/>
        <v>11</v>
      </c>
      <c r="BB10" s="385">
        <f>IF(OR(ISBLANK(C10),ISNA(HLOOKUP("x",$F10:$AU$24,25-ROW(),0))),0,HLOOKUP("x",$F10:$AU$24,25-ROW(),0))</f>
        <v>112</v>
      </c>
      <c r="BC10" s="404">
        <f t="shared" si="5"/>
        <v>2.0000100000000001</v>
      </c>
      <c r="BD10" s="406" t="str">
        <f t="shared" si="6"/>
        <v>Ефимова Алёна</v>
      </c>
      <c r="BE10" s="385">
        <f>IF(ISNA(HLOOKUP("o",$BK10:$CZ$24,25-ROW(),0)),0,HLOOKUP("o",$BK10:$CZ$24,25-ROW(),0))</f>
        <v>110</v>
      </c>
      <c r="BF10" s="385">
        <f>IF(ISNA(HLOOKUP("s",$BK10:$CZ$24,25-ROW(),0)),0,HLOOKUP("s",$BK10:$CZ$24,25-ROW(),0))</f>
        <v>80</v>
      </c>
      <c r="BG10" s="385">
        <f>IF(ISNA(HLOOKUP("p",$BK10:$CZ$24,25-ROW(),0)),0,HLOOKUP("p",$BK10:$CZ$24,25-ROW(),0))</f>
        <v>0</v>
      </c>
      <c r="BH10" s="385">
        <f t="shared" si="7"/>
        <v>110</v>
      </c>
      <c r="BI10" s="406">
        <f t="shared" si="8"/>
        <v>109.98905500000001</v>
      </c>
      <c r="BK10" s="407">
        <f t="shared" si="9"/>
        <v>0</v>
      </c>
      <c r="BL10" s="403">
        <f t="shared" si="10"/>
        <v>0</v>
      </c>
      <c r="BM10" s="408">
        <f t="shared" si="11"/>
        <v>0</v>
      </c>
      <c r="BN10" s="407">
        <f t="shared" si="12"/>
        <v>0</v>
      </c>
      <c r="BO10" s="403">
        <f t="shared" si="13"/>
        <v>0</v>
      </c>
      <c r="BP10" s="408">
        <f t="shared" si="14"/>
        <v>0</v>
      </c>
      <c r="BQ10" s="407">
        <f t="shared" si="15"/>
        <v>0</v>
      </c>
      <c r="BR10" s="403">
        <f t="shared" si="16"/>
        <v>0</v>
      </c>
      <c r="BS10" s="408">
        <f t="shared" si="17"/>
        <v>0</v>
      </c>
      <c r="BT10" s="407" t="str">
        <f t="shared" si="18"/>
        <v>x</v>
      </c>
      <c r="BU10" s="403" t="str">
        <f t="shared" si="19"/>
        <v>x</v>
      </c>
      <c r="BV10" s="408" t="str">
        <f t="shared" si="20"/>
        <v>x</v>
      </c>
      <c r="BW10" s="407">
        <f t="shared" si="21"/>
        <v>0</v>
      </c>
      <c r="BX10" s="403">
        <f t="shared" si="22"/>
        <v>0</v>
      </c>
      <c r="BY10" s="408" t="str">
        <f t="shared" si="23"/>
        <v>o</v>
      </c>
      <c r="BZ10" s="407">
        <f t="shared" si="24"/>
        <v>0</v>
      </c>
      <c r="CA10" s="403">
        <f t="shared" si="25"/>
        <v>0</v>
      </c>
      <c r="CB10" s="408" t="str">
        <f t="shared" si="26"/>
        <v>o</v>
      </c>
      <c r="CC10" s="407">
        <f t="shared" si="27"/>
        <v>0</v>
      </c>
      <c r="CD10" s="403">
        <f t="shared" si="28"/>
        <v>0</v>
      </c>
      <c r="CE10" s="408" t="str">
        <f t="shared" si="29"/>
        <v>o</v>
      </c>
      <c r="CF10" s="407">
        <f t="shared" si="30"/>
        <v>0</v>
      </c>
      <c r="CG10" s="403">
        <f t="shared" si="31"/>
        <v>0</v>
      </c>
      <c r="CH10" s="408" t="str">
        <f t="shared" si="32"/>
        <v>o</v>
      </c>
      <c r="CI10" s="407">
        <f t="shared" si="33"/>
        <v>0</v>
      </c>
      <c r="CJ10" s="403">
        <f t="shared" si="34"/>
        <v>0</v>
      </c>
      <c r="CK10" s="408" t="str">
        <f t="shared" si="35"/>
        <v>o</v>
      </c>
      <c r="CL10" s="407">
        <f t="shared" si="36"/>
        <v>0</v>
      </c>
      <c r="CM10" s="403">
        <f t="shared" si="37"/>
        <v>0</v>
      </c>
      <c r="CN10" s="408" t="str">
        <f t="shared" si="38"/>
        <v>o</v>
      </c>
      <c r="CO10" s="407">
        <f t="shared" si="39"/>
        <v>0</v>
      </c>
      <c r="CP10" s="403">
        <f t="shared" si="40"/>
        <v>0</v>
      </c>
      <c r="CQ10" s="408" t="str">
        <f t="shared" si="41"/>
        <v>o</v>
      </c>
      <c r="CR10" s="407">
        <f t="shared" si="42"/>
        <v>0</v>
      </c>
      <c r="CS10" s="403">
        <f t="shared" si="43"/>
        <v>0</v>
      </c>
      <c r="CT10" s="408" t="str">
        <f t="shared" si="44"/>
        <v>o</v>
      </c>
      <c r="CU10" s="407">
        <f t="shared" si="45"/>
        <v>0</v>
      </c>
      <c r="CV10" s="403">
        <f t="shared" si="46"/>
        <v>0</v>
      </c>
      <c r="CW10" s="408" t="str">
        <f t="shared" si="47"/>
        <v>s</v>
      </c>
      <c r="CX10" s="407">
        <f t="shared" si="48"/>
        <v>0</v>
      </c>
      <c r="CY10" s="403">
        <f t="shared" si="49"/>
        <v>0</v>
      </c>
      <c r="CZ10" s="408" t="str">
        <f t="shared" si="50"/>
        <v>s</v>
      </c>
      <c r="DB10">
        <v>0</v>
      </c>
      <c r="DC10">
        <f t="shared" si="51"/>
        <v>0</v>
      </c>
      <c r="DD10">
        <f t="shared" si="52"/>
        <v>0</v>
      </c>
      <c r="DE10">
        <f t="shared" si="53"/>
        <v>0</v>
      </c>
      <c r="DF10">
        <f t="shared" si="54"/>
        <v>0</v>
      </c>
      <c r="DG10">
        <f t="shared" si="55"/>
        <v>0</v>
      </c>
      <c r="DH10">
        <f t="shared" si="56"/>
        <v>0</v>
      </c>
      <c r="DI10">
        <f t="shared" si="57"/>
        <v>0</v>
      </c>
      <c r="DJ10">
        <f t="shared" si="58"/>
        <v>0</v>
      </c>
      <c r="DK10">
        <f t="shared" si="59"/>
        <v>0</v>
      </c>
      <c r="DL10">
        <f t="shared" si="60"/>
        <v>0</v>
      </c>
      <c r="DM10">
        <f t="shared" si="61"/>
        <v>3</v>
      </c>
      <c r="DN10">
        <f t="shared" si="62"/>
        <v>0</v>
      </c>
      <c r="DO10">
        <f t="shared" si="63"/>
        <v>0</v>
      </c>
      <c r="DP10">
        <f t="shared" si="64"/>
        <v>0</v>
      </c>
      <c r="DR10" s="1">
        <f t="shared" si="65"/>
        <v>2</v>
      </c>
      <c r="DS10" s="385">
        <f t="shared" si="66"/>
        <v>2.0000100000000001</v>
      </c>
      <c r="DT10" s="406" t="str">
        <f t="shared" si="67"/>
        <v>Ефимова Алёна</v>
      </c>
      <c r="DU10" s="385">
        <f t="shared" si="68"/>
        <v>110</v>
      </c>
      <c r="DV10" s="385">
        <f t="shared" si="69"/>
        <v>0</v>
      </c>
      <c r="DW10" s="385">
        <f t="shared" si="70"/>
        <v>11</v>
      </c>
      <c r="DX10" s="385">
        <f t="shared" si="71"/>
        <v>112</v>
      </c>
    </row>
    <row r="11" spans="1:128" ht="12.75" customHeight="1" x14ac:dyDescent="0.25">
      <c r="A11" s="404">
        <f t="shared" si="0"/>
        <v>3</v>
      </c>
      <c r="B11" s="405">
        <v>2011510000053</v>
      </c>
      <c r="C11" s="406" t="s">
        <v>83</v>
      </c>
      <c r="D11" s="406" t="s">
        <v>41</v>
      </c>
      <c r="E11" s="385"/>
      <c r="F11" s="407" t="s">
        <v>73</v>
      </c>
      <c r="G11" s="403"/>
      <c r="H11" s="408"/>
      <c r="I11" s="407" t="s">
        <v>73</v>
      </c>
      <c r="J11" s="403"/>
      <c r="K11" s="408"/>
      <c r="L11" s="407" t="s">
        <v>60</v>
      </c>
      <c r="M11" s="403"/>
      <c r="N11" s="408"/>
      <c r="O11" s="407" t="s">
        <v>60</v>
      </c>
      <c r="P11" s="403"/>
      <c r="Q11" s="408"/>
      <c r="R11" s="407" t="s">
        <v>61</v>
      </c>
      <c r="S11" s="403" t="s">
        <v>61</v>
      </c>
      <c r="T11" s="408" t="s">
        <v>61</v>
      </c>
      <c r="U11" s="407"/>
      <c r="V11" s="403"/>
      <c r="W11" s="408"/>
      <c r="X11" s="407"/>
      <c r="Y11" s="403"/>
      <c r="Z11" s="408"/>
      <c r="AA11" s="407"/>
      <c r="AB11" s="403"/>
      <c r="AC11" s="408"/>
      <c r="AD11" s="407"/>
      <c r="AE11" s="403"/>
      <c r="AF11" s="408"/>
      <c r="AG11" s="407"/>
      <c r="AH11" s="403"/>
      <c r="AI11" s="408"/>
      <c r="AJ11" s="407"/>
      <c r="AK11" s="403"/>
      <c r="AL11" s="408"/>
      <c r="AM11" s="407"/>
      <c r="AN11" s="403"/>
      <c r="AO11" s="408"/>
      <c r="AP11" s="407"/>
      <c r="AQ11" s="403"/>
      <c r="AR11" s="408"/>
      <c r="AS11" s="407"/>
      <c r="AT11" s="403"/>
      <c r="AU11" s="408"/>
      <c r="AV11" s="10"/>
      <c r="AW11" s="10"/>
      <c r="AX11" s="385">
        <f t="shared" si="1"/>
        <v>3</v>
      </c>
      <c r="AY11" s="385">
        <f t="shared" si="2"/>
        <v>95</v>
      </c>
      <c r="AZ11" s="385">
        <f t="shared" si="3"/>
        <v>0</v>
      </c>
      <c r="BA11" s="385">
        <f t="shared" si="4"/>
        <v>5</v>
      </c>
      <c r="BB11" s="385">
        <f>IF(OR(ISBLANK(C11),ISNA(HLOOKUP("x",$F11:$AU$24,25-ROW(),0))),0,HLOOKUP("x",$F11:$AU$24,25-ROW(),0))</f>
        <v>100</v>
      </c>
      <c r="BC11" s="404">
        <f t="shared" si="5"/>
        <v>3.0000110000000002</v>
      </c>
      <c r="BD11" s="406" t="str">
        <f t="shared" si="6"/>
        <v>Когоякова Дарья</v>
      </c>
      <c r="BE11" s="385">
        <f>IF(ISNA(HLOOKUP("o",$BK11:$CZ$24,25-ROW(),0)),0,HLOOKUP("o",$BK11:$CZ$24,25-ROW(),0))</f>
        <v>95</v>
      </c>
      <c r="BF11" s="385">
        <f>IF(ISNA(HLOOKUP("s",$BK11:$CZ$24,25-ROW(),0)),0,HLOOKUP("s",$BK11:$CZ$24,25-ROW(),0))</f>
        <v>80</v>
      </c>
      <c r="BG11" s="385">
        <f>IF(ISNA(HLOOKUP("p",$BK11:$CZ$24,25-ROW(),0)),0,HLOOKUP("p",$BK11:$CZ$24,25-ROW(),0))</f>
        <v>0</v>
      </c>
      <c r="BH11" s="385">
        <f t="shared" si="7"/>
        <v>95</v>
      </c>
      <c r="BI11" s="406">
        <f t="shared" si="8"/>
        <v>94.995047499999998</v>
      </c>
      <c r="BK11" s="407">
        <f t="shared" si="9"/>
        <v>0</v>
      </c>
      <c r="BL11" s="403">
        <f t="shared" si="10"/>
        <v>0</v>
      </c>
      <c r="BM11" s="408">
        <f t="shared" si="11"/>
        <v>0</v>
      </c>
      <c r="BN11" s="407">
        <f t="shared" si="12"/>
        <v>0</v>
      </c>
      <c r="BO11" s="403">
        <f t="shared" si="13"/>
        <v>0</v>
      </c>
      <c r="BP11" s="408">
        <f t="shared" si="14"/>
        <v>0</v>
      </c>
      <c r="BQ11" s="407">
        <f t="shared" si="15"/>
        <v>0</v>
      </c>
      <c r="BR11" s="403">
        <f t="shared" si="16"/>
        <v>0</v>
      </c>
      <c r="BS11" s="408">
        <f t="shared" si="17"/>
        <v>0</v>
      </c>
      <c r="BT11" s="407">
        <f t="shared" si="18"/>
        <v>0</v>
      </c>
      <c r="BU11" s="403">
        <f t="shared" si="19"/>
        <v>0</v>
      </c>
      <c r="BV11" s="408">
        <f t="shared" si="20"/>
        <v>0</v>
      </c>
      <c r="BW11" s="407">
        <f t="shared" si="21"/>
        <v>0</v>
      </c>
      <c r="BX11" s="403">
        <f t="shared" si="22"/>
        <v>0</v>
      </c>
      <c r="BY11" s="408">
        <f t="shared" si="23"/>
        <v>0</v>
      </c>
      <c r="BZ11" s="407">
        <f t="shared" si="24"/>
        <v>0</v>
      </c>
      <c r="CA11" s="403">
        <f t="shared" si="25"/>
        <v>0</v>
      </c>
      <c r="CB11" s="408">
        <f t="shared" si="26"/>
        <v>0</v>
      </c>
      <c r="CC11" s="407">
        <f t="shared" si="27"/>
        <v>0</v>
      </c>
      <c r="CD11" s="403">
        <f t="shared" si="28"/>
        <v>0</v>
      </c>
      <c r="CE11" s="408">
        <f t="shared" si="29"/>
        <v>0</v>
      </c>
      <c r="CF11" s="407">
        <f t="shared" si="30"/>
        <v>0</v>
      </c>
      <c r="CG11" s="403">
        <f t="shared" si="31"/>
        <v>0</v>
      </c>
      <c r="CH11" s="408">
        <f t="shared" si="32"/>
        <v>0</v>
      </c>
      <c r="CI11" s="407">
        <f t="shared" si="33"/>
        <v>0</v>
      </c>
      <c r="CJ11" s="403">
        <f t="shared" si="34"/>
        <v>0</v>
      </c>
      <c r="CK11" s="408">
        <f t="shared" si="35"/>
        <v>0</v>
      </c>
      <c r="CL11" s="407" t="str">
        <f t="shared" si="36"/>
        <v>x</v>
      </c>
      <c r="CM11" s="403" t="str">
        <f t="shared" si="37"/>
        <v>x</v>
      </c>
      <c r="CN11" s="408" t="str">
        <f t="shared" si="38"/>
        <v>x</v>
      </c>
      <c r="CO11" s="407">
        <f t="shared" si="39"/>
        <v>0</v>
      </c>
      <c r="CP11" s="403">
        <f t="shared" si="40"/>
        <v>0</v>
      </c>
      <c r="CQ11" s="408" t="str">
        <f t="shared" si="41"/>
        <v>o</v>
      </c>
      <c r="CR11" s="407">
        <f t="shared" si="42"/>
        <v>0</v>
      </c>
      <c r="CS11" s="403">
        <f t="shared" si="43"/>
        <v>0</v>
      </c>
      <c r="CT11" s="408" t="str">
        <f t="shared" si="44"/>
        <v>o</v>
      </c>
      <c r="CU11" s="407">
        <f t="shared" si="45"/>
        <v>0</v>
      </c>
      <c r="CV11" s="403">
        <f t="shared" si="46"/>
        <v>0</v>
      </c>
      <c r="CW11" s="408" t="str">
        <f t="shared" si="47"/>
        <v>s</v>
      </c>
      <c r="CX11" s="407">
        <f t="shared" si="48"/>
        <v>0</v>
      </c>
      <c r="CY11" s="403">
        <f t="shared" si="49"/>
        <v>0</v>
      </c>
      <c r="CZ11" s="408" t="str">
        <f t="shared" si="50"/>
        <v>s</v>
      </c>
      <c r="DB11">
        <v>0</v>
      </c>
      <c r="DC11">
        <f t="shared" si="51"/>
        <v>0</v>
      </c>
      <c r="DD11">
        <f t="shared" si="52"/>
        <v>0</v>
      </c>
      <c r="DE11">
        <f t="shared" si="53"/>
        <v>0</v>
      </c>
      <c r="DF11">
        <f t="shared" si="54"/>
        <v>0</v>
      </c>
      <c r="DG11">
        <f t="shared" si="55"/>
        <v>3</v>
      </c>
      <c r="DH11">
        <f t="shared" si="56"/>
        <v>0</v>
      </c>
      <c r="DI11">
        <f t="shared" si="57"/>
        <v>0</v>
      </c>
      <c r="DJ11">
        <f t="shared" si="58"/>
        <v>0</v>
      </c>
      <c r="DK11">
        <f t="shared" si="59"/>
        <v>0</v>
      </c>
      <c r="DL11">
        <f t="shared" si="60"/>
        <v>0</v>
      </c>
      <c r="DM11">
        <f t="shared" si="61"/>
        <v>0</v>
      </c>
      <c r="DN11">
        <f t="shared" si="62"/>
        <v>0</v>
      </c>
      <c r="DO11">
        <f t="shared" si="63"/>
        <v>0</v>
      </c>
      <c r="DP11">
        <f t="shared" si="64"/>
        <v>0</v>
      </c>
      <c r="DR11" s="1">
        <f t="shared" si="65"/>
        <v>3</v>
      </c>
      <c r="DS11" s="385">
        <f t="shared" si="66"/>
        <v>3.0000110000000002</v>
      </c>
      <c r="DT11" s="406" t="str">
        <f t="shared" si="67"/>
        <v>Когоякова Дарья</v>
      </c>
      <c r="DU11" s="385">
        <f t="shared" si="68"/>
        <v>95</v>
      </c>
      <c r="DV11" s="385">
        <f t="shared" si="69"/>
        <v>0</v>
      </c>
      <c r="DW11" s="385">
        <f t="shared" si="70"/>
        <v>5</v>
      </c>
      <c r="DX11" s="385">
        <f t="shared" si="71"/>
        <v>100</v>
      </c>
    </row>
    <row r="12" spans="1:128" ht="12.75" customHeight="1" x14ac:dyDescent="0.25">
      <c r="A12" s="404">
        <f t="shared" si="0"/>
        <v>4</v>
      </c>
      <c r="B12" s="405">
        <v>2961510004715</v>
      </c>
      <c r="C12" s="406" t="s">
        <v>238</v>
      </c>
      <c r="D12" s="406" t="s">
        <v>41</v>
      </c>
      <c r="E12" s="385"/>
      <c r="F12" s="407" t="s">
        <v>73</v>
      </c>
      <c r="G12" s="403"/>
      <c r="H12" s="408"/>
      <c r="I12" s="407" t="s">
        <v>60</v>
      </c>
      <c r="J12" s="403"/>
      <c r="K12" s="408"/>
      <c r="L12" s="407" t="s">
        <v>61</v>
      </c>
      <c r="M12" s="403" t="s">
        <v>60</v>
      </c>
      <c r="N12" s="408"/>
      <c r="O12" s="407" t="s">
        <v>61</v>
      </c>
      <c r="P12" s="403" t="s">
        <v>61</v>
      </c>
      <c r="Q12" s="408"/>
      <c r="R12" s="407"/>
      <c r="S12" s="403"/>
      <c r="T12" s="408"/>
      <c r="U12" s="407"/>
      <c r="V12" s="403"/>
      <c r="W12" s="408"/>
      <c r="X12" s="407"/>
      <c r="Y12" s="403"/>
      <c r="Z12" s="408"/>
      <c r="AA12" s="407"/>
      <c r="AB12" s="403"/>
      <c r="AC12" s="408"/>
      <c r="AD12" s="407"/>
      <c r="AE12" s="403"/>
      <c r="AF12" s="408"/>
      <c r="AG12" s="407"/>
      <c r="AH12" s="403"/>
      <c r="AI12" s="408"/>
      <c r="AJ12" s="407"/>
      <c r="AK12" s="403"/>
      <c r="AL12" s="408"/>
      <c r="AM12" s="407"/>
      <c r="AN12" s="403"/>
      <c r="AO12" s="408"/>
      <c r="AP12" s="407"/>
      <c r="AQ12" s="403"/>
      <c r="AR12" s="408"/>
      <c r="AS12" s="407"/>
      <c r="AT12" s="403"/>
      <c r="AU12" s="408"/>
      <c r="AV12" s="10"/>
      <c r="AW12" s="10"/>
      <c r="AX12" s="385">
        <f t="shared" si="1"/>
        <v>4</v>
      </c>
      <c r="AY12" s="385">
        <f t="shared" si="2"/>
        <v>90</v>
      </c>
      <c r="AZ12" s="385">
        <f t="shared" si="3"/>
        <v>1</v>
      </c>
      <c r="BA12" s="385">
        <f t="shared" si="4"/>
        <v>5</v>
      </c>
      <c r="BB12" s="385">
        <f>IF(OR(ISBLANK(C12),ISNA(HLOOKUP("x",$F12:$AU$24,25-ROW(),0))),0,HLOOKUP("x",$F12:$AU$24,25-ROW(),0))</f>
        <v>90</v>
      </c>
      <c r="BC12" s="404">
        <f t="shared" si="5"/>
        <v>4.0000119999999999</v>
      </c>
      <c r="BD12" s="406" t="str">
        <f t="shared" si="6"/>
        <v>Бельтюкова Екатерина</v>
      </c>
      <c r="BE12" s="385">
        <f>IF(ISNA(HLOOKUP("o",$BK12:$CZ$24,25-ROW(),0)),0,HLOOKUP("o",$BK12:$CZ$24,25-ROW(),0))</f>
        <v>90</v>
      </c>
      <c r="BF12" s="385">
        <f>IF(ISNA(HLOOKUP("s",$BK12:$CZ$24,25-ROW(),0)),0,HLOOKUP("s",$BK12:$CZ$24,25-ROW(),0))</f>
        <v>70</v>
      </c>
      <c r="BG12" s="385">
        <f>IF(ISNA(HLOOKUP("p",$BK12:$CZ$24,25-ROW(),0)),0,HLOOKUP("p",$BK12:$CZ$24,25-ROW(),0))</f>
        <v>0</v>
      </c>
      <c r="BH12" s="385">
        <f t="shared" si="7"/>
        <v>90</v>
      </c>
      <c r="BI12" s="406">
        <f t="shared" si="8"/>
        <v>89.965045000000003</v>
      </c>
      <c r="BK12" s="407">
        <f t="shared" si="9"/>
        <v>0</v>
      </c>
      <c r="BL12" s="403">
        <f t="shared" si="10"/>
        <v>0</v>
      </c>
      <c r="BM12" s="408">
        <f t="shared" si="11"/>
        <v>0</v>
      </c>
      <c r="BN12" s="407">
        <f t="shared" si="12"/>
        <v>0</v>
      </c>
      <c r="BO12" s="403">
        <f t="shared" si="13"/>
        <v>0</v>
      </c>
      <c r="BP12" s="408">
        <f t="shared" si="14"/>
        <v>0</v>
      </c>
      <c r="BQ12" s="407">
        <f t="shared" si="15"/>
        <v>0</v>
      </c>
      <c r="BR12" s="403">
        <f t="shared" si="16"/>
        <v>0</v>
      </c>
      <c r="BS12" s="408">
        <f t="shared" si="17"/>
        <v>0</v>
      </c>
      <c r="BT12" s="407">
        <f t="shared" si="18"/>
        <v>0</v>
      </c>
      <c r="BU12" s="403">
        <f t="shared" si="19"/>
        <v>0</v>
      </c>
      <c r="BV12" s="408">
        <f t="shared" si="20"/>
        <v>0</v>
      </c>
      <c r="BW12" s="407">
        <f t="shared" si="21"/>
        <v>0</v>
      </c>
      <c r="BX12" s="403">
        <f t="shared" si="22"/>
        <v>0</v>
      </c>
      <c r="BY12" s="408">
        <f t="shared" si="23"/>
        <v>0</v>
      </c>
      <c r="BZ12" s="407">
        <f t="shared" si="24"/>
        <v>0</v>
      </c>
      <c r="CA12" s="403">
        <f t="shared" si="25"/>
        <v>0</v>
      </c>
      <c r="CB12" s="408">
        <f t="shared" si="26"/>
        <v>0</v>
      </c>
      <c r="CC12" s="407">
        <f t="shared" si="27"/>
        <v>0</v>
      </c>
      <c r="CD12" s="403">
        <f t="shared" si="28"/>
        <v>0</v>
      </c>
      <c r="CE12" s="408">
        <f t="shared" si="29"/>
        <v>0</v>
      </c>
      <c r="CF12" s="407">
        <f t="shared" si="30"/>
        <v>0</v>
      </c>
      <c r="CG12" s="403">
        <f t="shared" si="31"/>
        <v>0</v>
      </c>
      <c r="CH12" s="408">
        <f t="shared" si="32"/>
        <v>0</v>
      </c>
      <c r="CI12" s="407">
        <f t="shared" si="33"/>
        <v>0</v>
      </c>
      <c r="CJ12" s="403">
        <f t="shared" si="34"/>
        <v>0</v>
      </c>
      <c r="CK12" s="408">
        <f t="shared" si="35"/>
        <v>0</v>
      </c>
      <c r="CL12" s="407">
        <f t="shared" si="36"/>
        <v>0</v>
      </c>
      <c r="CM12" s="403">
        <f t="shared" si="37"/>
        <v>0</v>
      </c>
      <c r="CN12" s="408">
        <f t="shared" si="38"/>
        <v>0</v>
      </c>
      <c r="CO12" s="407">
        <f t="shared" si="39"/>
        <v>0</v>
      </c>
      <c r="CP12" s="403" t="str">
        <f t="shared" si="40"/>
        <v>x</v>
      </c>
      <c r="CQ12" s="408" t="str">
        <f t="shared" si="41"/>
        <v>x</v>
      </c>
      <c r="CR12" s="407">
        <f t="shared" si="42"/>
        <v>0</v>
      </c>
      <c r="CS12" s="403" t="str">
        <f t="shared" si="43"/>
        <v>o</v>
      </c>
      <c r="CT12" s="408" t="str">
        <f t="shared" si="44"/>
        <v>x</v>
      </c>
      <c r="CU12" s="407">
        <f t="shared" si="45"/>
        <v>0</v>
      </c>
      <c r="CV12" s="403">
        <f t="shared" si="46"/>
        <v>0</v>
      </c>
      <c r="CW12" s="408" t="str">
        <f t="shared" si="47"/>
        <v>o</v>
      </c>
      <c r="CX12" s="407">
        <f t="shared" si="48"/>
        <v>0</v>
      </c>
      <c r="CY12" s="403">
        <f t="shared" si="49"/>
        <v>0</v>
      </c>
      <c r="CZ12" s="408" t="str">
        <f t="shared" si="50"/>
        <v>s</v>
      </c>
      <c r="DB12">
        <v>0</v>
      </c>
      <c r="DC12">
        <f t="shared" si="51"/>
        <v>0</v>
      </c>
      <c r="DD12">
        <f t="shared" si="52"/>
        <v>0</v>
      </c>
      <c r="DE12">
        <f t="shared" si="53"/>
        <v>1</v>
      </c>
      <c r="DF12">
        <f t="shared" si="54"/>
        <v>2</v>
      </c>
      <c r="DG12">
        <f t="shared" si="55"/>
        <v>0</v>
      </c>
      <c r="DH12">
        <f t="shared" si="56"/>
        <v>0</v>
      </c>
      <c r="DI12">
        <f t="shared" si="57"/>
        <v>0</v>
      </c>
      <c r="DJ12">
        <f t="shared" si="58"/>
        <v>0</v>
      </c>
      <c r="DK12">
        <f t="shared" si="59"/>
        <v>0</v>
      </c>
      <c r="DL12">
        <f t="shared" si="60"/>
        <v>0</v>
      </c>
      <c r="DM12">
        <f t="shared" si="61"/>
        <v>0</v>
      </c>
      <c r="DN12">
        <f t="shared" si="62"/>
        <v>0</v>
      </c>
      <c r="DO12">
        <f t="shared" si="63"/>
        <v>0</v>
      </c>
      <c r="DP12">
        <f t="shared" si="64"/>
        <v>0</v>
      </c>
      <c r="DR12" s="1">
        <f t="shared" si="65"/>
        <v>4</v>
      </c>
      <c r="DS12" s="385">
        <f t="shared" si="66"/>
        <v>4.0000119999999999</v>
      </c>
      <c r="DT12" s="406" t="str">
        <f t="shared" si="67"/>
        <v>Бельтюкова Екатерина</v>
      </c>
      <c r="DU12" s="385">
        <f t="shared" si="68"/>
        <v>90</v>
      </c>
      <c r="DV12" s="385">
        <f t="shared" si="69"/>
        <v>1</v>
      </c>
      <c r="DW12" s="385">
        <f t="shared" si="70"/>
        <v>5</v>
      </c>
      <c r="DX12" s="385">
        <f t="shared" si="71"/>
        <v>90</v>
      </c>
    </row>
    <row r="13" spans="1:128" ht="12.75" customHeight="1" x14ac:dyDescent="0.25">
      <c r="A13" s="404">
        <f t="shared" si="0"/>
        <v>5</v>
      </c>
      <c r="B13" s="405">
        <v>2051510000300</v>
      </c>
      <c r="C13" s="406" t="s">
        <v>115</v>
      </c>
      <c r="D13" s="406" t="s">
        <v>63</v>
      </c>
      <c r="E13" s="385"/>
      <c r="F13" s="407" t="s">
        <v>60</v>
      </c>
      <c r="G13" s="403"/>
      <c r="H13" s="408"/>
      <c r="I13" s="407" t="s">
        <v>60</v>
      </c>
      <c r="J13" s="403"/>
      <c r="K13" s="408"/>
      <c r="L13" s="407" t="s">
        <v>61</v>
      </c>
      <c r="M13" s="403" t="s">
        <v>60</v>
      </c>
      <c r="N13" s="408"/>
      <c r="O13" s="407" t="s">
        <v>61</v>
      </c>
      <c r="P13" s="403" t="s">
        <v>61</v>
      </c>
      <c r="Q13" s="408"/>
      <c r="R13" s="407"/>
      <c r="S13" s="403"/>
      <c r="T13" s="408"/>
      <c r="U13" s="407"/>
      <c r="V13" s="403"/>
      <c r="W13" s="408"/>
      <c r="X13" s="407"/>
      <c r="Y13" s="403"/>
      <c r="Z13" s="408"/>
      <c r="AA13" s="407"/>
      <c r="AB13" s="403"/>
      <c r="AC13" s="408"/>
      <c r="AD13" s="407"/>
      <c r="AE13" s="403"/>
      <c r="AF13" s="408"/>
      <c r="AG13" s="407"/>
      <c r="AH13" s="403"/>
      <c r="AI13" s="408"/>
      <c r="AJ13" s="407"/>
      <c r="AK13" s="403"/>
      <c r="AL13" s="408"/>
      <c r="AM13" s="407"/>
      <c r="AN13" s="403"/>
      <c r="AO13" s="408"/>
      <c r="AP13" s="407"/>
      <c r="AQ13" s="403"/>
      <c r="AR13" s="408"/>
      <c r="AS13" s="407"/>
      <c r="AT13" s="403"/>
      <c r="AU13" s="408"/>
      <c r="AV13" s="10"/>
      <c r="AW13" s="10"/>
      <c r="AX13" s="385">
        <f t="shared" si="1"/>
        <v>5</v>
      </c>
      <c r="AY13" s="385">
        <f t="shared" si="2"/>
        <v>90</v>
      </c>
      <c r="AZ13" s="385">
        <f t="shared" si="3"/>
        <v>1</v>
      </c>
      <c r="BA13" s="385">
        <f t="shared" si="4"/>
        <v>6</v>
      </c>
      <c r="BB13" s="385">
        <f>IF(OR(ISBLANK(C13),ISNA(HLOOKUP("x",$F13:$AU$24,25-ROW(),0))),0,HLOOKUP("x",$F13:$AU$24,25-ROW(),0))</f>
        <v>90</v>
      </c>
      <c r="BC13" s="404">
        <f t="shared" si="5"/>
        <v>5.000013</v>
      </c>
      <c r="BD13" s="406" t="str">
        <f t="shared" si="6"/>
        <v>Кукушкина Анна</v>
      </c>
      <c r="BE13" s="385">
        <f>IF(ISNA(HLOOKUP("o",$BK13:$CZ$24,25-ROW(),0)),0,HLOOKUP("o",$BK13:$CZ$24,25-ROW(),0))</f>
        <v>90</v>
      </c>
      <c r="BF13" s="385">
        <f>IF(ISNA(HLOOKUP("s",$BK13:$CZ$24,25-ROW(),0)),0,HLOOKUP("s",$BK13:$CZ$24,25-ROW(),0))</f>
        <v>0</v>
      </c>
      <c r="BG13" s="385">
        <f>IF(ISNA(HLOOKUP("p",$BK13:$CZ$24,25-ROW(),0)),0,HLOOKUP("p",$BK13:$CZ$24,25-ROW(),0))</f>
        <v>0</v>
      </c>
      <c r="BH13" s="385">
        <f t="shared" si="7"/>
        <v>90</v>
      </c>
      <c r="BI13" s="406">
        <f t="shared" si="8"/>
        <v>89.964044999999999</v>
      </c>
      <c r="BK13" s="407">
        <f t="shared" si="9"/>
        <v>0</v>
      </c>
      <c r="BL13" s="403">
        <f t="shared" si="10"/>
        <v>0</v>
      </c>
      <c r="BM13" s="408">
        <f t="shared" si="11"/>
        <v>0</v>
      </c>
      <c r="BN13" s="407">
        <f t="shared" si="12"/>
        <v>0</v>
      </c>
      <c r="BO13" s="403">
        <f t="shared" si="13"/>
        <v>0</v>
      </c>
      <c r="BP13" s="408">
        <f t="shared" si="14"/>
        <v>0</v>
      </c>
      <c r="BQ13" s="407">
        <f t="shared" si="15"/>
        <v>0</v>
      </c>
      <c r="BR13" s="403">
        <f t="shared" si="16"/>
        <v>0</v>
      </c>
      <c r="BS13" s="408">
        <f t="shared" si="17"/>
        <v>0</v>
      </c>
      <c r="BT13" s="407">
        <f t="shared" si="18"/>
        <v>0</v>
      </c>
      <c r="BU13" s="403">
        <f t="shared" si="19"/>
        <v>0</v>
      </c>
      <c r="BV13" s="408">
        <f t="shared" si="20"/>
        <v>0</v>
      </c>
      <c r="BW13" s="407">
        <f t="shared" si="21"/>
        <v>0</v>
      </c>
      <c r="BX13" s="403">
        <f t="shared" si="22"/>
        <v>0</v>
      </c>
      <c r="BY13" s="408">
        <f t="shared" si="23"/>
        <v>0</v>
      </c>
      <c r="BZ13" s="407">
        <f t="shared" si="24"/>
        <v>0</v>
      </c>
      <c r="CA13" s="403">
        <f t="shared" si="25"/>
        <v>0</v>
      </c>
      <c r="CB13" s="408">
        <f t="shared" si="26"/>
        <v>0</v>
      </c>
      <c r="CC13" s="407">
        <f t="shared" si="27"/>
        <v>0</v>
      </c>
      <c r="CD13" s="403">
        <f t="shared" si="28"/>
        <v>0</v>
      </c>
      <c r="CE13" s="408">
        <f t="shared" si="29"/>
        <v>0</v>
      </c>
      <c r="CF13" s="407">
        <f t="shared" si="30"/>
        <v>0</v>
      </c>
      <c r="CG13" s="403">
        <f t="shared" si="31"/>
        <v>0</v>
      </c>
      <c r="CH13" s="408">
        <f t="shared" si="32"/>
        <v>0</v>
      </c>
      <c r="CI13" s="407">
        <f t="shared" si="33"/>
        <v>0</v>
      </c>
      <c r="CJ13" s="403">
        <f t="shared" si="34"/>
        <v>0</v>
      </c>
      <c r="CK13" s="408">
        <f t="shared" si="35"/>
        <v>0</v>
      </c>
      <c r="CL13" s="407">
        <f t="shared" si="36"/>
        <v>0</v>
      </c>
      <c r="CM13" s="403">
        <f t="shared" si="37"/>
        <v>0</v>
      </c>
      <c r="CN13" s="408">
        <f t="shared" si="38"/>
        <v>0</v>
      </c>
      <c r="CO13" s="407">
        <f t="shared" si="39"/>
        <v>0</v>
      </c>
      <c r="CP13" s="403" t="str">
        <f t="shared" si="40"/>
        <v>x</v>
      </c>
      <c r="CQ13" s="408" t="str">
        <f t="shared" si="41"/>
        <v>x</v>
      </c>
      <c r="CR13" s="407">
        <f t="shared" si="42"/>
        <v>0</v>
      </c>
      <c r="CS13" s="403" t="str">
        <f t="shared" si="43"/>
        <v>o</v>
      </c>
      <c r="CT13" s="408" t="str">
        <f t="shared" si="44"/>
        <v>x</v>
      </c>
      <c r="CU13" s="407">
        <f t="shared" si="45"/>
        <v>0</v>
      </c>
      <c r="CV13" s="403">
        <f t="shared" si="46"/>
        <v>0</v>
      </c>
      <c r="CW13" s="408" t="str">
        <f t="shared" si="47"/>
        <v>o</v>
      </c>
      <c r="CX13" s="407">
        <f t="shared" si="48"/>
        <v>0</v>
      </c>
      <c r="CY13" s="403">
        <f t="shared" si="49"/>
        <v>0</v>
      </c>
      <c r="CZ13" s="408" t="str">
        <f t="shared" si="50"/>
        <v>o</v>
      </c>
      <c r="DB13">
        <v>0</v>
      </c>
      <c r="DC13">
        <f t="shared" si="51"/>
        <v>0</v>
      </c>
      <c r="DD13">
        <f t="shared" si="52"/>
        <v>0</v>
      </c>
      <c r="DE13">
        <f t="shared" si="53"/>
        <v>1</v>
      </c>
      <c r="DF13">
        <f t="shared" si="54"/>
        <v>2</v>
      </c>
      <c r="DG13">
        <f t="shared" si="55"/>
        <v>0</v>
      </c>
      <c r="DH13">
        <f t="shared" si="56"/>
        <v>0</v>
      </c>
      <c r="DI13">
        <f t="shared" si="57"/>
        <v>0</v>
      </c>
      <c r="DJ13">
        <f t="shared" si="58"/>
        <v>0</v>
      </c>
      <c r="DK13">
        <f t="shared" si="59"/>
        <v>0</v>
      </c>
      <c r="DL13">
        <f t="shared" si="60"/>
        <v>0</v>
      </c>
      <c r="DM13">
        <f t="shared" si="61"/>
        <v>0</v>
      </c>
      <c r="DN13">
        <f t="shared" si="62"/>
        <v>0</v>
      </c>
      <c r="DO13">
        <f t="shared" si="63"/>
        <v>0</v>
      </c>
      <c r="DP13">
        <f t="shared" si="64"/>
        <v>0</v>
      </c>
      <c r="DR13" s="1">
        <f t="shared" si="65"/>
        <v>5</v>
      </c>
      <c r="DS13" s="385">
        <f t="shared" si="66"/>
        <v>5.000013</v>
      </c>
      <c r="DT13" s="406" t="str">
        <f t="shared" si="67"/>
        <v>Кукушкина Анна</v>
      </c>
      <c r="DU13" s="385">
        <f t="shared" si="68"/>
        <v>90</v>
      </c>
      <c r="DV13" s="385">
        <f t="shared" si="69"/>
        <v>1</v>
      </c>
      <c r="DW13" s="385">
        <f t="shared" si="70"/>
        <v>6</v>
      </c>
      <c r="DX13" s="385">
        <f t="shared" si="71"/>
        <v>90</v>
      </c>
    </row>
    <row r="14" spans="1:128" ht="12.75" customHeight="1" x14ac:dyDescent="0.25">
      <c r="A14" s="404">
        <f t="shared" si="0"/>
        <v>5</v>
      </c>
      <c r="B14" s="405" t="s">
        <v>221</v>
      </c>
      <c r="C14" s="406" t="s">
        <v>222</v>
      </c>
      <c r="D14" s="406" t="s">
        <v>42</v>
      </c>
      <c r="E14" s="385"/>
      <c r="F14" s="407" t="s">
        <v>60</v>
      </c>
      <c r="G14" s="403"/>
      <c r="H14" s="408"/>
      <c r="I14" s="407" t="s">
        <v>60</v>
      </c>
      <c r="J14" s="403"/>
      <c r="K14" s="408"/>
      <c r="L14" s="407" t="s">
        <v>61</v>
      </c>
      <c r="M14" s="403" t="s">
        <v>60</v>
      </c>
      <c r="N14" s="408"/>
      <c r="O14" s="407" t="s">
        <v>61</v>
      </c>
      <c r="P14" s="403" t="s">
        <v>61</v>
      </c>
      <c r="Q14" s="408"/>
      <c r="R14" s="407"/>
      <c r="S14" s="403"/>
      <c r="T14" s="408"/>
      <c r="U14" s="407"/>
      <c r="V14" s="403"/>
      <c r="W14" s="408"/>
      <c r="X14" s="407"/>
      <c r="Y14" s="403"/>
      <c r="Z14" s="408"/>
      <c r="AA14" s="407"/>
      <c r="AB14" s="403"/>
      <c r="AC14" s="408"/>
      <c r="AD14" s="407"/>
      <c r="AE14" s="403"/>
      <c r="AF14" s="408"/>
      <c r="AG14" s="407"/>
      <c r="AH14" s="403"/>
      <c r="AI14" s="408"/>
      <c r="AJ14" s="407"/>
      <c r="AK14" s="403"/>
      <c r="AL14" s="408"/>
      <c r="AM14" s="407"/>
      <c r="AN14" s="403"/>
      <c r="AO14" s="408"/>
      <c r="AP14" s="407"/>
      <c r="AQ14" s="403"/>
      <c r="AR14" s="408"/>
      <c r="AS14" s="407"/>
      <c r="AT14" s="403"/>
      <c r="AU14" s="408"/>
      <c r="AV14" s="10"/>
      <c r="AW14" s="10"/>
      <c r="AX14" s="385">
        <f t="shared" si="1"/>
        <v>6</v>
      </c>
      <c r="AY14" s="385">
        <f t="shared" si="2"/>
        <v>90</v>
      </c>
      <c r="AZ14" s="385">
        <f t="shared" si="3"/>
        <v>1</v>
      </c>
      <c r="BA14" s="385">
        <f t="shared" si="4"/>
        <v>6</v>
      </c>
      <c r="BB14" s="385">
        <f>IF(OR(ISBLANK(C14),ISNA(HLOOKUP("x",$F14:$AU$24,25-ROW(),0))),0,HLOOKUP("x",$F14:$AU$24,25-ROW(),0))</f>
        <v>90</v>
      </c>
      <c r="BC14" s="404">
        <f t="shared" si="5"/>
        <v>5.0000140000000002</v>
      </c>
      <c r="BD14" s="406" t="str">
        <f t="shared" si="6"/>
        <v>Львова Мария</v>
      </c>
      <c r="BE14" s="385">
        <f>IF(ISNA(HLOOKUP("o",$BK14:$CZ$24,25-ROW(),0)),0,HLOOKUP("o",$BK14:$CZ$24,25-ROW(),0))</f>
        <v>90</v>
      </c>
      <c r="BF14" s="385">
        <f>IF(ISNA(HLOOKUP("s",$BK14:$CZ$24,25-ROW(),0)),0,HLOOKUP("s",$BK14:$CZ$24,25-ROW(),0))</f>
        <v>0</v>
      </c>
      <c r="BG14" s="385">
        <f>IF(ISNA(HLOOKUP("p",$BK14:$CZ$24,25-ROW(),0)),0,HLOOKUP("p",$BK14:$CZ$24,25-ROW(),0))</f>
        <v>0</v>
      </c>
      <c r="BH14" s="385">
        <f t="shared" si="7"/>
        <v>90</v>
      </c>
      <c r="BI14" s="406">
        <f t="shared" si="8"/>
        <v>89.964044999999999</v>
      </c>
      <c r="BK14" s="407">
        <f t="shared" si="9"/>
        <v>0</v>
      </c>
      <c r="BL14" s="403">
        <f t="shared" si="10"/>
        <v>0</v>
      </c>
      <c r="BM14" s="408">
        <f t="shared" si="11"/>
        <v>0</v>
      </c>
      <c r="BN14" s="407">
        <f t="shared" si="12"/>
        <v>0</v>
      </c>
      <c r="BO14" s="403">
        <f t="shared" si="13"/>
        <v>0</v>
      </c>
      <c r="BP14" s="408">
        <f t="shared" si="14"/>
        <v>0</v>
      </c>
      <c r="BQ14" s="407">
        <f t="shared" si="15"/>
        <v>0</v>
      </c>
      <c r="BR14" s="403">
        <f t="shared" si="16"/>
        <v>0</v>
      </c>
      <c r="BS14" s="408">
        <f t="shared" si="17"/>
        <v>0</v>
      </c>
      <c r="BT14" s="407">
        <f t="shared" si="18"/>
        <v>0</v>
      </c>
      <c r="BU14" s="403">
        <f t="shared" si="19"/>
        <v>0</v>
      </c>
      <c r="BV14" s="408">
        <f t="shared" si="20"/>
        <v>0</v>
      </c>
      <c r="BW14" s="407">
        <f t="shared" si="21"/>
        <v>0</v>
      </c>
      <c r="BX14" s="403">
        <f t="shared" si="22"/>
        <v>0</v>
      </c>
      <c r="BY14" s="408">
        <f t="shared" si="23"/>
        <v>0</v>
      </c>
      <c r="BZ14" s="407">
        <f t="shared" si="24"/>
        <v>0</v>
      </c>
      <c r="CA14" s="403">
        <f t="shared" si="25"/>
        <v>0</v>
      </c>
      <c r="CB14" s="408">
        <f t="shared" si="26"/>
        <v>0</v>
      </c>
      <c r="CC14" s="407">
        <f t="shared" si="27"/>
        <v>0</v>
      </c>
      <c r="CD14" s="403">
        <f t="shared" si="28"/>
        <v>0</v>
      </c>
      <c r="CE14" s="408">
        <f t="shared" si="29"/>
        <v>0</v>
      </c>
      <c r="CF14" s="407">
        <f t="shared" si="30"/>
        <v>0</v>
      </c>
      <c r="CG14" s="403">
        <f t="shared" si="31"/>
        <v>0</v>
      </c>
      <c r="CH14" s="408">
        <f t="shared" si="32"/>
        <v>0</v>
      </c>
      <c r="CI14" s="407">
        <f t="shared" si="33"/>
        <v>0</v>
      </c>
      <c r="CJ14" s="403">
        <f t="shared" si="34"/>
        <v>0</v>
      </c>
      <c r="CK14" s="408">
        <f t="shared" si="35"/>
        <v>0</v>
      </c>
      <c r="CL14" s="407">
        <f t="shared" si="36"/>
        <v>0</v>
      </c>
      <c r="CM14" s="403">
        <f t="shared" si="37"/>
        <v>0</v>
      </c>
      <c r="CN14" s="408">
        <f t="shared" si="38"/>
        <v>0</v>
      </c>
      <c r="CO14" s="407">
        <f t="shared" si="39"/>
        <v>0</v>
      </c>
      <c r="CP14" s="403" t="str">
        <f t="shared" si="40"/>
        <v>x</v>
      </c>
      <c r="CQ14" s="408" t="str">
        <f t="shared" si="41"/>
        <v>x</v>
      </c>
      <c r="CR14" s="407">
        <f t="shared" si="42"/>
        <v>0</v>
      </c>
      <c r="CS14" s="403" t="str">
        <f t="shared" si="43"/>
        <v>o</v>
      </c>
      <c r="CT14" s="408" t="str">
        <f t="shared" si="44"/>
        <v>x</v>
      </c>
      <c r="CU14" s="407">
        <f t="shared" si="45"/>
        <v>0</v>
      </c>
      <c r="CV14" s="403">
        <f t="shared" si="46"/>
        <v>0</v>
      </c>
      <c r="CW14" s="408" t="str">
        <f t="shared" si="47"/>
        <v>o</v>
      </c>
      <c r="CX14" s="407">
        <f t="shared" si="48"/>
        <v>0</v>
      </c>
      <c r="CY14" s="403">
        <f t="shared" si="49"/>
        <v>0</v>
      </c>
      <c r="CZ14" s="408" t="str">
        <f t="shared" si="50"/>
        <v>o</v>
      </c>
      <c r="DB14">
        <v>0</v>
      </c>
      <c r="DC14">
        <f t="shared" si="51"/>
        <v>0</v>
      </c>
      <c r="DD14">
        <f t="shared" si="52"/>
        <v>0</v>
      </c>
      <c r="DE14">
        <f t="shared" si="53"/>
        <v>1</v>
      </c>
      <c r="DF14">
        <f t="shared" si="54"/>
        <v>2</v>
      </c>
      <c r="DG14">
        <f t="shared" si="55"/>
        <v>0</v>
      </c>
      <c r="DH14">
        <f t="shared" si="56"/>
        <v>0</v>
      </c>
      <c r="DI14">
        <f t="shared" si="57"/>
        <v>0</v>
      </c>
      <c r="DJ14">
        <f t="shared" si="58"/>
        <v>0</v>
      </c>
      <c r="DK14">
        <f t="shared" si="59"/>
        <v>0</v>
      </c>
      <c r="DL14">
        <f t="shared" si="60"/>
        <v>0</v>
      </c>
      <c r="DM14">
        <f t="shared" si="61"/>
        <v>0</v>
      </c>
      <c r="DN14">
        <f t="shared" si="62"/>
        <v>0</v>
      </c>
      <c r="DO14">
        <f t="shared" si="63"/>
        <v>0</v>
      </c>
      <c r="DP14">
        <f t="shared" si="64"/>
        <v>0</v>
      </c>
      <c r="DR14" s="1">
        <f t="shared" si="65"/>
        <v>6</v>
      </c>
      <c r="DS14" s="385">
        <f t="shared" si="66"/>
        <v>5.0000140000000002</v>
      </c>
      <c r="DT14" s="406" t="str">
        <f t="shared" si="67"/>
        <v>Львова Мария</v>
      </c>
      <c r="DU14" s="385">
        <f t="shared" si="68"/>
        <v>90</v>
      </c>
      <c r="DV14" s="385">
        <f t="shared" si="69"/>
        <v>1</v>
      </c>
      <c r="DW14" s="385">
        <f t="shared" si="70"/>
        <v>6</v>
      </c>
      <c r="DX14" s="385">
        <f t="shared" si="71"/>
        <v>90</v>
      </c>
    </row>
    <row r="15" spans="1:128" ht="12.75" customHeight="1" x14ac:dyDescent="0.25">
      <c r="A15" s="404">
        <f t="shared" si="0"/>
        <v>5</v>
      </c>
      <c r="B15" s="405">
        <v>2971510003528</v>
      </c>
      <c r="C15" s="406" t="s">
        <v>239</v>
      </c>
      <c r="D15" s="406" t="s">
        <v>231</v>
      </c>
      <c r="E15" s="385"/>
      <c r="F15" s="407" t="s">
        <v>60</v>
      </c>
      <c r="G15" s="403"/>
      <c r="H15" s="408"/>
      <c r="I15" s="407" t="s">
        <v>60</v>
      </c>
      <c r="J15" s="403"/>
      <c r="K15" s="408"/>
      <c r="L15" s="407" t="s">
        <v>61</v>
      </c>
      <c r="M15" s="403" t="s">
        <v>60</v>
      </c>
      <c r="N15" s="408"/>
      <c r="O15" s="407" t="s">
        <v>61</v>
      </c>
      <c r="P15" s="403" t="s">
        <v>61</v>
      </c>
      <c r="Q15" s="408"/>
      <c r="R15" s="407"/>
      <c r="S15" s="403"/>
      <c r="T15" s="408"/>
      <c r="U15" s="407"/>
      <c r="V15" s="403"/>
      <c r="W15" s="408"/>
      <c r="X15" s="407"/>
      <c r="Y15" s="403"/>
      <c r="Z15" s="408"/>
      <c r="AA15" s="407"/>
      <c r="AB15" s="403"/>
      <c r="AC15" s="408"/>
      <c r="AD15" s="407"/>
      <c r="AE15" s="403"/>
      <c r="AF15" s="408"/>
      <c r="AG15" s="407"/>
      <c r="AH15" s="403"/>
      <c r="AI15" s="408"/>
      <c r="AJ15" s="407"/>
      <c r="AK15" s="403"/>
      <c r="AL15" s="408"/>
      <c r="AM15" s="407"/>
      <c r="AN15" s="403"/>
      <c r="AO15" s="408"/>
      <c r="AP15" s="407"/>
      <c r="AQ15" s="403"/>
      <c r="AR15" s="408"/>
      <c r="AS15" s="407"/>
      <c r="AT15" s="403"/>
      <c r="AU15" s="408"/>
      <c r="AV15" s="10"/>
      <c r="AW15" s="10"/>
      <c r="AX15" s="385">
        <f t="shared" si="1"/>
        <v>7</v>
      </c>
      <c r="AY15" s="385">
        <f t="shared" si="2"/>
        <v>90</v>
      </c>
      <c r="AZ15" s="385">
        <f t="shared" si="3"/>
        <v>1</v>
      </c>
      <c r="BA15" s="385">
        <f t="shared" si="4"/>
        <v>6</v>
      </c>
      <c r="BB15" s="385">
        <f>IF(OR(ISBLANK(C15),ISNA(HLOOKUP("x",$F15:$AU$24,25-ROW(),0))),0,HLOOKUP("x",$F15:$AU$24,25-ROW(),0))</f>
        <v>90</v>
      </c>
      <c r="BC15" s="404">
        <f t="shared" si="5"/>
        <v>5.0000150000000003</v>
      </c>
      <c r="BD15" s="406" t="str">
        <f t="shared" si="6"/>
        <v>Николаева Екатерина</v>
      </c>
      <c r="BE15" s="385">
        <f>IF(ISNA(HLOOKUP("o",$BK15:$CZ$24,25-ROW(),0)),0,HLOOKUP("o",$BK15:$CZ$24,25-ROW(),0))</f>
        <v>90</v>
      </c>
      <c r="BF15" s="385">
        <f>IF(ISNA(HLOOKUP("s",$BK15:$CZ$24,25-ROW(),0)),0,HLOOKUP("s",$BK15:$CZ$24,25-ROW(),0))</f>
        <v>0</v>
      </c>
      <c r="BG15" s="385">
        <f>IF(ISNA(HLOOKUP("p",$BK15:$CZ$24,25-ROW(),0)),0,HLOOKUP("p",$BK15:$CZ$24,25-ROW(),0))</f>
        <v>0</v>
      </c>
      <c r="BH15" s="385">
        <f t="shared" si="7"/>
        <v>90</v>
      </c>
      <c r="BI15" s="406">
        <f t="shared" si="8"/>
        <v>89.964044999999999</v>
      </c>
      <c r="BK15" s="407">
        <f t="shared" si="9"/>
        <v>0</v>
      </c>
      <c r="BL15" s="403">
        <f t="shared" si="10"/>
        <v>0</v>
      </c>
      <c r="BM15" s="408">
        <f t="shared" si="11"/>
        <v>0</v>
      </c>
      <c r="BN15" s="407">
        <f t="shared" si="12"/>
        <v>0</v>
      </c>
      <c r="BO15" s="403">
        <f t="shared" si="13"/>
        <v>0</v>
      </c>
      <c r="BP15" s="408">
        <f t="shared" si="14"/>
        <v>0</v>
      </c>
      <c r="BQ15" s="407">
        <f t="shared" si="15"/>
        <v>0</v>
      </c>
      <c r="BR15" s="403">
        <f t="shared" si="16"/>
        <v>0</v>
      </c>
      <c r="BS15" s="408">
        <f t="shared" si="17"/>
        <v>0</v>
      </c>
      <c r="BT15" s="407">
        <f t="shared" si="18"/>
        <v>0</v>
      </c>
      <c r="BU15" s="403">
        <f t="shared" si="19"/>
        <v>0</v>
      </c>
      <c r="BV15" s="408">
        <f t="shared" si="20"/>
        <v>0</v>
      </c>
      <c r="BW15" s="407">
        <f t="shared" si="21"/>
        <v>0</v>
      </c>
      <c r="BX15" s="403">
        <f t="shared" si="22"/>
        <v>0</v>
      </c>
      <c r="BY15" s="408">
        <f t="shared" si="23"/>
        <v>0</v>
      </c>
      <c r="BZ15" s="407">
        <f t="shared" si="24"/>
        <v>0</v>
      </c>
      <c r="CA15" s="403">
        <f t="shared" si="25"/>
        <v>0</v>
      </c>
      <c r="CB15" s="408">
        <f t="shared" si="26"/>
        <v>0</v>
      </c>
      <c r="CC15" s="407">
        <f t="shared" si="27"/>
        <v>0</v>
      </c>
      <c r="CD15" s="403">
        <f t="shared" si="28"/>
        <v>0</v>
      </c>
      <c r="CE15" s="408">
        <f t="shared" si="29"/>
        <v>0</v>
      </c>
      <c r="CF15" s="407">
        <f t="shared" si="30"/>
        <v>0</v>
      </c>
      <c r="CG15" s="403">
        <f t="shared" si="31"/>
        <v>0</v>
      </c>
      <c r="CH15" s="408">
        <f t="shared" si="32"/>
        <v>0</v>
      </c>
      <c r="CI15" s="407">
        <f t="shared" si="33"/>
        <v>0</v>
      </c>
      <c r="CJ15" s="403">
        <f t="shared" si="34"/>
        <v>0</v>
      </c>
      <c r="CK15" s="408">
        <f t="shared" si="35"/>
        <v>0</v>
      </c>
      <c r="CL15" s="407">
        <f t="shared" si="36"/>
        <v>0</v>
      </c>
      <c r="CM15" s="403">
        <f t="shared" si="37"/>
        <v>0</v>
      </c>
      <c r="CN15" s="408">
        <f t="shared" si="38"/>
        <v>0</v>
      </c>
      <c r="CO15" s="407">
        <f t="shared" si="39"/>
        <v>0</v>
      </c>
      <c r="CP15" s="403" t="str">
        <f t="shared" si="40"/>
        <v>x</v>
      </c>
      <c r="CQ15" s="408" t="str">
        <f t="shared" si="41"/>
        <v>x</v>
      </c>
      <c r="CR15" s="407">
        <f t="shared" si="42"/>
        <v>0</v>
      </c>
      <c r="CS15" s="403" t="str">
        <f t="shared" si="43"/>
        <v>o</v>
      </c>
      <c r="CT15" s="408" t="str">
        <f t="shared" si="44"/>
        <v>x</v>
      </c>
      <c r="CU15" s="407">
        <f t="shared" si="45"/>
        <v>0</v>
      </c>
      <c r="CV15" s="403">
        <f t="shared" si="46"/>
        <v>0</v>
      </c>
      <c r="CW15" s="408" t="str">
        <f t="shared" si="47"/>
        <v>o</v>
      </c>
      <c r="CX15" s="407">
        <f t="shared" si="48"/>
        <v>0</v>
      </c>
      <c r="CY15" s="403">
        <f t="shared" si="49"/>
        <v>0</v>
      </c>
      <c r="CZ15" s="408" t="str">
        <f t="shared" si="50"/>
        <v>o</v>
      </c>
      <c r="DB15">
        <v>0</v>
      </c>
      <c r="DC15">
        <f t="shared" si="51"/>
        <v>0</v>
      </c>
      <c r="DD15">
        <f t="shared" si="52"/>
        <v>0</v>
      </c>
      <c r="DE15">
        <f t="shared" si="53"/>
        <v>1</v>
      </c>
      <c r="DF15">
        <f t="shared" si="54"/>
        <v>2</v>
      </c>
      <c r="DG15">
        <f t="shared" si="55"/>
        <v>0</v>
      </c>
      <c r="DH15">
        <f t="shared" si="56"/>
        <v>0</v>
      </c>
      <c r="DI15">
        <f t="shared" si="57"/>
        <v>0</v>
      </c>
      <c r="DJ15">
        <f t="shared" si="58"/>
        <v>0</v>
      </c>
      <c r="DK15">
        <f t="shared" si="59"/>
        <v>0</v>
      </c>
      <c r="DL15">
        <f t="shared" si="60"/>
        <v>0</v>
      </c>
      <c r="DM15">
        <f t="shared" si="61"/>
        <v>0</v>
      </c>
      <c r="DN15">
        <f t="shared" si="62"/>
        <v>0</v>
      </c>
      <c r="DO15">
        <f t="shared" si="63"/>
        <v>0</v>
      </c>
      <c r="DP15">
        <f t="shared" si="64"/>
        <v>0</v>
      </c>
      <c r="DR15" s="1">
        <f t="shared" si="65"/>
        <v>7</v>
      </c>
      <c r="DS15" s="385">
        <f t="shared" si="66"/>
        <v>5.0000150000000003</v>
      </c>
      <c r="DT15" s="406" t="str">
        <f t="shared" si="67"/>
        <v>Николаева Екатерина</v>
      </c>
      <c r="DU15" s="385">
        <f t="shared" si="68"/>
        <v>90</v>
      </c>
      <c r="DV15" s="385">
        <f t="shared" si="69"/>
        <v>1</v>
      </c>
      <c r="DW15" s="385">
        <f t="shared" si="70"/>
        <v>6</v>
      </c>
      <c r="DX15" s="385">
        <f t="shared" si="71"/>
        <v>90</v>
      </c>
    </row>
    <row r="16" spans="1:128" ht="12.75" customHeight="1" x14ac:dyDescent="0.25">
      <c r="A16" s="404">
        <f t="shared" si="0"/>
        <v>8</v>
      </c>
      <c r="B16" s="405">
        <v>2921510004642</v>
      </c>
      <c r="C16" s="406" t="s">
        <v>141</v>
      </c>
      <c r="D16" s="406" t="s">
        <v>42</v>
      </c>
      <c r="E16" s="385"/>
      <c r="F16" s="407" t="s">
        <v>60</v>
      </c>
      <c r="G16" s="403"/>
      <c r="H16" s="408"/>
      <c r="I16" s="407" t="s">
        <v>61</v>
      </c>
      <c r="J16" s="403" t="s">
        <v>61</v>
      </c>
      <c r="K16" s="408"/>
      <c r="L16" s="407"/>
      <c r="M16" s="403"/>
      <c r="N16" s="408"/>
      <c r="O16" s="407"/>
      <c r="P16" s="403"/>
      <c r="Q16" s="408"/>
      <c r="R16" s="407"/>
      <c r="S16" s="403"/>
      <c r="T16" s="408"/>
      <c r="U16" s="407"/>
      <c r="V16" s="403"/>
      <c r="W16" s="408"/>
      <c r="X16" s="407"/>
      <c r="Y16" s="403"/>
      <c r="Z16" s="408"/>
      <c r="AA16" s="407"/>
      <c r="AB16" s="403"/>
      <c r="AC16" s="408"/>
      <c r="AD16" s="407"/>
      <c r="AE16" s="403"/>
      <c r="AF16" s="408"/>
      <c r="AG16" s="407"/>
      <c r="AH16" s="403"/>
      <c r="AI16" s="408"/>
      <c r="AJ16" s="407"/>
      <c r="AK16" s="403"/>
      <c r="AL16" s="408"/>
      <c r="AM16" s="407"/>
      <c r="AN16" s="403"/>
      <c r="AO16" s="408"/>
      <c r="AP16" s="407"/>
      <c r="AQ16" s="403"/>
      <c r="AR16" s="408"/>
      <c r="AS16" s="407"/>
      <c r="AT16" s="403"/>
      <c r="AU16" s="408"/>
      <c r="AV16" s="10"/>
      <c r="AW16" s="10"/>
      <c r="AX16" s="385">
        <f t="shared" si="1"/>
        <v>8</v>
      </c>
      <c r="AY16" s="385">
        <f t="shared" si="2"/>
        <v>70</v>
      </c>
      <c r="AZ16" s="385">
        <f t="shared" si="3"/>
        <v>0</v>
      </c>
      <c r="BA16" s="385">
        <f t="shared" si="4"/>
        <v>3</v>
      </c>
      <c r="BB16" s="385">
        <f>IF(OR(ISBLANK(C16),ISNA(HLOOKUP("x",$F16:$AU$24,25-ROW(),0))),0,HLOOKUP("x",$F16:$AU$24,25-ROW(),0))</f>
        <v>80</v>
      </c>
      <c r="BC16" s="404">
        <f t="shared" si="5"/>
        <v>8.0000160000000005</v>
      </c>
      <c r="BD16" s="406" t="str">
        <f t="shared" si="6"/>
        <v>Силина Ольга</v>
      </c>
      <c r="BE16" s="385">
        <f>IF(ISNA(HLOOKUP("o",$BK16:$CZ$24,25-ROW(),0)),0,HLOOKUP("o",$BK16:$CZ$24,25-ROW(),0))</f>
        <v>70</v>
      </c>
      <c r="BF16" s="385">
        <f>IF(ISNA(HLOOKUP("s",$BK16:$CZ$24,25-ROW(),0)),0,HLOOKUP("s",$BK16:$CZ$24,25-ROW(),0))</f>
        <v>0</v>
      </c>
      <c r="BG16" s="385">
        <f>IF(ISNA(HLOOKUP("p",$BK16:$CZ$24,25-ROW(),0)),0,HLOOKUP("p",$BK16:$CZ$24,25-ROW(),0))</f>
        <v>0</v>
      </c>
      <c r="BH16" s="385">
        <f t="shared" si="7"/>
        <v>70</v>
      </c>
      <c r="BI16" s="406">
        <f t="shared" si="8"/>
        <v>69.997034999999997</v>
      </c>
      <c r="BK16" s="407">
        <f t="shared" si="9"/>
        <v>0</v>
      </c>
      <c r="BL16" s="403">
        <f t="shared" si="10"/>
        <v>0</v>
      </c>
      <c r="BM16" s="408">
        <f t="shared" si="11"/>
        <v>0</v>
      </c>
      <c r="BN16" s="407">
        <f t="shared" si="12"/>
        <v>0</v>
      </c>
      <c r="BO16" s="403">
        <f t="shared" si="13"/>
        <v>0</v>
      </c>
      <c r="BP16" s="408">
        <f t="shared" si="14"/>
        <v>0</v>
      </c>
      <c r="BQ16" s="407">
        <f t="shared" si="15"/>
        <v>0</v>
      </c>
      <c r="BR16" s="403">
        <f t="shared" si="16"/>
        <v>0</v>
      </c>
      <c r="BS16" s="408">
        <f t="shared" si="17"/>
        <v>0</v>
      </c>
      <c r="BT16" s="407">
        <f t="shared" si="18"/>
        <v>0</v>
      </c>
      <c r="BU16" s="403">
        <f t="shared" si="19"/>
        <v>0</v>
      </c>
      <c r="BV16" s="408">
        <f t="shared" si="20"/>
        <v>0</v>
      </c>
      <c r="BW16" s="407">
        <f t="shared" si="21"/>
        <v>0</v>
      </c>
      <c r="BX16" s="403">
        <f t="shared" si="22"/>
        <v>0</v>
      </c>
      <c r="BY16" s="408">
        <f t="shared" si="23"/>
        <v>0</v>
      </c>
      <c r="BZ16" s="407">
        <f t="shared" si="24"/>
        <v>0</v>
      </c>
      <c r="CA16" s="403">
        <f t="shared" si="25"/>
        <v>0</v>
      </c>
      <c r="CB16" s="408">
        <f t="shared" si="26"/>
        <v>0</v>
      </c>
      <c r="CC16" s="407">
        <f t="shared" si="27"/>
        <v>0</v>
      </c>
      <c r="CD16" s="403">
        <f t="shared" si="28"/>
        <v>0</v>
      </c>
      <c r="CE16" s="408">
        <f t="shared" si="29"/>
        <v>0</v>
      </c>
      <c r="CF16" s="407">
        <f t="shared" si="30"/>
        <v>0</v>
      </c>
      <c r="CG16" s="403">
        <f t="shared" si="31"/>
        <v>0</v>
      </c>
      <c r="CH16" s="408">
        <f t="shared" si="32"/>
        <v>0</v>
      </c>
      <c r="CI16" s="407">
        <f t="shared" si="33"/>
        <v>0</v>
      </c>
      <c r="CJ16" s="403">
        <f t="shared" si="34"/>
        <v>0</v>
      </c>
      <c r="CK16" s="408">
        <f t="shared" si="35"/>
        <v>0</v>
      </c>
      <c r="CL16" s="407">
        <f t="shared" si="36"/>
        <v>0</v>
      </c>
      <c r="CM16" s="403">
        <f t="shared" si="37"/>
        <v>0</v>
      </c>
      <c r="CN16" s="408">
        <f t="shared" si="38"/>
        <v>0</v>
      </c>
      <c r="CO16" s="407">
        <f t="shared" si="39"/>
        <v>0</v>
      </c>
      <c r="CP16" s="403">
        <f t="shared" si="40"/>
        <v>0</v>
      </c>
      <c r="CQ16" s="408">
        <f t="shared" si="41"/>
        <v>0</v>
      </c>
      <c r="CR16" s="407">
        <f t="shared" si="42"/>
        <v>0</v>
      </c>
      <c r="CS16" s="403">
        <f t="shared" si="43"/>
        <v>0</v>
      </c>
      <c r="CT16" s="408">
        <f t="shared" si="44"/>
        <v>0</v>
      </c>
      <c r="CU16" s="407">
        <f t="shared" si="45"/>
        <v>0</v>
      </c>
      <c r="CV16" s="403" t="str">
        <f t="shared" si="46"/>
        <v>x</v>
      </c>
      <c r="CW16" s="408" t="str">
        <f t="shared" si="47"/>
        <v>x</v>
      </c>
      <c r="CX16" s="407">
        <f t="shared" si="48"/>
        <v>0</v>
      </c>
      <c r="CY16" s="403">
        <f t="shared" si="49"/>
        <v>0</v>
      </c>
      <c r="CZ16" s="408" t="str">
        <f t="shared" si="50"/>
        <v>o</v>
      </c>
      <c r="DB16">
        <v>0</v>
      </c>
      <c r="DC16">
        <f t="shared" si="51"/>
        <v>0</v>
      </c>
      <c r="DD16">
        <f t="shared" si="52"/>
        <v>2</v>
      </c>
      <c r="DE16">
        <f t="shared" si="53"/>
        <v>0</v>
      </c>
      <c r="DF16">
        <f t="shared" si="54"/>
        <v>0</v>
      </c>
      <c r="DG16">
        <f t="shared" si="55"/>
        <v>0</v>
      </c>
      <c r="DH16">
        <f t="shared" si="56"/>
        <v>0</v>
      </c>
      <c r="DI16">
        <f t="shared" si="57"/>
        <v>0</v>
      </c>
      <c r="DJ16">
        <f t="shared" si="58"/>
        <v>0</v>
      </c>
      <c r="DK16">
        <f t="shared" si="59"/>
        <v>0</v>
      </c>
      <c r="DL16">
        <f t="shared" si="60"/>
        <v>0</v>
      </c>
      <c r="DM16">
        <f t="shared" si="61"/>
        <v>0</v>
      </c>
      <c r="DN16">
        <f t="shared" si="62"/>
        <v>0</v>
      </c>
      <c r="DO16">
        <f t="shared" si="63"/>
        <v>0</v>
      </c>
      <c r="DP16">
        <f t="shared" si="64"/>
        <v>0</v>
      </c>
      <c r="DR16" s="1">
        <f t="shared" si="65"/>
        <v>8</v>
      </c>
      <c r="DS16" s="385">
        <f t="shared" si="66"/>
        <v>8.0000160000000005</v>
      </c>
      <c r="DT16" s="406" t="str">
        <f t="shared" si="67"/>
        <v>Силина Ольга</v>
      </c>
      <c r="DU16" s="385">
        <f t="shared" si="68"/>
        <v>70</v>
      </c>
      <c r="DV16" s="385">
        <f t="shared" si="69"/>
        <v>0</v>
      </c>
      <c r="DW16" s="385">
        <f t="shared" si="70"/>
        <v>3</v>
      </c>
      <c r="DX16" s="385">
        <f t="shared" si="71"/>
        <v>80</v>
      </c>
    </row>
    <row r="17" spans="1:128" ht="12.75" hidden="1" customHeight="1" x14ac:dyDescent="0.25">
      <c r="A17" s="404" t="str">
        <f t="shared" ref="A17:A23" si="72">IF(ISBLANK($C17),"",INT(BC17))</f>
        <v/>
      </c>
      <c r="B17" s="405"/>
      <c r="C17" s="406"/>
      <c r="D17" s="406"/>
      <c r="E17" s="385"/>
      <c r="F17" s="407"/>
      <c r="G17" s="403"/>
      <c r="H17" s="408"/>
      <c r="I17" s="407"/>
      <c r="J17" s="403"/>
      <c r="K17" s="408"/>
      <c r="L17" s="407"/>
      <c r="M17" s="403"/>
      <c r="N17" s="408"/>
      <c r="O17" s="407"/>
      <c r="P17" s="403"/>
      <c r="Q17" s="408"/>
      <c r="R17" s="407"/>
      <c r="S17" s="403"/>
      <c r="T17" s="408"/>
      <c r="U17" s="407"/>
      <c r="V17" s="403"/>
      <c r="W17" s="408"/>
      <c r="X17" s="407"/>
      <c r="Y17" s="403"/>
      <c r="Z17" s="408"/>
      <c r="AA17" s="407"/>
      <c r="AB17" s="403"/>
      <c r="AC17" s="408"/>
      <c r="AD17" s="407"/>
      <c r="AE17" s="403"/>
      <c r="AF17" s="408"/>
      <c r="AG17" s="407"/>
      <c r="AH17" s="403"/>
      <c r="AI17" s="408"/>
      <c r="AJ17" s="407"/>
      <c r="AK17" s="403"/>
      <c r="AL17" s="408"/>
      <c r="AM17" s="407"/>
      <c r="AN17" s="403"/>
      <c r="AO17" s="408"/>
      <c r="AP17" s="407"/>
      <c r="AQ17" s="403"/>
      <c r="AR17" s="408"/>
      <c r="AS17" s="407"/>
      <c r="AT17" s="403"/>
      <c r="AU17" s="408"/>
      <c r="AV17" s="10"/>
      <c r="AW17" s="10"/>
      <c r="AX17" s="385">
        <f t="shared" ref="AX17:AX23" si="73">IF(ISBLANK($C17),0,RANK($BC17,$BC$9:$BC$23,1))</f>
        <v>0</v>
      </c>
      <c r="AY17" s="385">
        <f t="shared" ref="AY17:AY23" si="74">IF($BG17&gt;$BE17,$BG17,$BE17)</f>
        <v>0</v>
      </c>
      <c r="AZ17" s="385">
        <f t="shared" ref="AZ17:AZ23" si="75">HLOOKUP($AY17,$DB$7:$DP$24,ROW()-6,0)</f>
        <v>0</v>
      </c>
      <c r="BA17" s="385">
        <f t="shared" ref="BA17:BA23" si="76">COUNTIF($F17:$AU17,"x")+COUNTIF($F17:$AU17,"o")</f>
        <v>0</v>
      </c>
      <c r="BB17" s="385">
        <f>IF(OR(ISBLANK(C17),ISNA(HLOOKUP("x",$F17:$AU$24,25-ROW(),0))),0,HLOOKUP("x",$F17:$AU$24,25-ROW(),0))</f>
        <v>0</v>
      </c>
      <c r="BC17" s="404" t="str">
        <f t="shared" ref="BC17:BC23" si="77">IF(ISBLANK($C17),"",RANK($BI17,$BI$9:$BI$23,0)+0.000001*ROW())</f>
        <v/>
      </c>
      <c r="BD17" s="406" t="str">
        <f t="shared" ref="BD17:BD23" si="78">IF(ISBLANK($C17),"",$C17)</f>
        <v/>
      </c>
      <c r="BE17" s="385">
        <f>IF(ISNA(HLOOKUP("o",$BK17:$CZ$24,25-ROW(),0)),0,HLOOKUP("o",$BK17:$CZ$24,25-ROW(),0))</f>
        <v>0</v>
      </c>
      <c r="BF17" s="385">
        <f>IF(ISNA(HLOOKUP("s",$BK17:$CZ$24,25-ROW(),0)),0,HLOOKUP("s",$BK17:$CZ$24,25-ROW(),0))</f>
        <v>0</v>
      </c>
      <c r="BG17" s="385">
        <f>IF(ISNA(HLOOKUP("p",$BK17:$CZ$24,25-ROW(),0)),0,HLOOKUP("p",$BK17:$CZ$24,25-ROW(),0))</f>
        <v>0</v>
      </c>
      <c r="BH17" s="385">
        <f t="shared" ref="BH17:BH23" si="79">IF(BF17&lt;AY17,AY17,BF17)</f>
        <v>0</v>
      </c>
      <c r="BI17" s="406">
        <f t="shared" ref="BI17:BI23" si="80">AY17-AZ17*0.03-BA17*0.001+IF(BB17=0,AY17+1,AY17)*0.0000005-ISBLANK(C17)</f>
        <v>-0.99999950000000004</v>
      </c>
      <c r="BK17" s="407">
        <f t="shared" ref="BK17:BK24" si="81">AU17</f>
        <v>0</v>
      </c>
      <c r="BL17" s="403">
        <f t="shared" ref="BL17:BL24" si="82">AT17</f>
        <v>0</v>
      </c>
      <c r="BM17" s="408">
        <f t="shared" ref="BM17:BM24" si="83">AS17</f>
        <v>0</v>
      </c>
      <c r="BN17" s="407">
        <f t="shared" ref="BN17:BN24" si="84">AR17</f>
        <v>0</v>
      </c>
      <c r="BO17" s="403">
        <f t="shared" ref="BO17:BO24" si="85">AQ17</f>
        <v>0</v>
      </c>
      <c r="BP17" s="408">
        <f t="shared" ref="BP17:BP24" si="86">AP17</f>
        <v>0</v>
      </c>
      <c r="BQ17" s="407">
        <f t="shared" ref="BQ17:BQ24" si="87">AO17</f>
        <v>0</v>
      </c>
      <c r="BR17" s="403">
        <f t="shared" ref="BR17:BR24" si="88">AN17</f>
        <v>0</v>
      </c>
      <c r="BS17" s="408">
        <f t="shared" ref="BS17:BS24" si="89">AM17</f>
        <v>0</v>
      </c>
      <c r="BT17" s="407">
        <f t="shared" ref="BT17:BT24" si="90">AL17</f>
        <v>0</v>
      </c>
      <c r="BU17" s="403">
        <f t="shared" ref="BU17:BU24" si="91">AK17</f>
        <v>0</v>
      </c>
      <c r="BV17" s="408">
        <f t="shared" ref="BV17:BV24" si="92">AJ17</f>
        <v>0</v>
      </c>
      <c r="BW17" s="407">
        <f t="shared" ref="BW17:BW24" si="93">AI17</f>
        <v>0</v>
      </c>
      <c r="BX17" s="403">
        <f t="shared" ref="BX17:BX24" si="94">AH17</f>
        <v>0</v>
      </c>
      <c r="BY17" s="408">
        <f t="shared" ref="BY17:BY24" si="95">AG17</f>
        <v>0</v>
      </c>
      <c r="BZ17" s="407">
        <f t="shared" ref="BZ17:BZ24" si="96">AF17</f>
        <v>0</v>
      </c>
      <c r="CA17" s="403">
        <f t="shared" ref="CA17:CA24" si="97">AE17</f>
        <v>0</v>
      </c>
      <c r="CB17" s="408">
        <f t="shared" ref="CB17:CB24" si="98">AD17</f>
        <v>0</v>
      </c>
      <c r="CC17" s="407">
        <f t="shared" ref="CC17:CC24" si="99">AC17</f>
        <v>0</v>
      </c>
      <c r="CD17" s="403">
        <f t="shared" ref="CD17:CD24" si="100">AB17</f>
        <v>0</v>
      </c>
      <c r="CE17" s="408">
        <f t="shared" ref="CE17:CE24" si="101">AA17</f>
        <v>0</v>
      </c>
      <c r="CF17" s="407">
        <f t="shared" ref="CF17:CF24" si="102">Z17</f>
        <v>0</v>
      </c>
      <c r="CG17" s="403">
        <f t="shared" ref="CG17:CG24" si="103">Y17</f>
        <v>0</v>
      </c>
      <c r="CH17" s="408">
        <f t="shared" ref="CH17:CH24" si="104">X17</f>
        <v>0</v>
      </c>
      <c r="CI17" s="407">
        <f t="shared" ref="CI17:CI24" si="105">W17</f>
        <v>0</v>
      </c>
      <c r="CJ17" s="403">
        <f t="shared" ref="CJ17:CJ24" si="106">V17</f>
        <v>0</v>
      </c>
      <c r="CK17" s="408">
        <f t="shared" ref="CK17:CK24" si="107">U17</f>
        <v>0</v>
      </c>
      <c r="CL17" s="407">
        <f t="shared" ref="CL17:CL24" si="108">T17</f>
        <v>0</v>
      </c>
      <c r="CM17" s="403">
        <f t="shared" ref="CM17:CM24" si="109">S17</f>
        <v>0</v>
      </c>
      <c r="CN17" s="408">
        <f t="shared" ref="CN17:CN24" si="110">R17</f>
        <v>0</v>
      </c>
      <c r="CO17" s="407">
        <f t="shared" ref="CO17:CO24" si="111">Q17</f>
        <v>0</v>
      </c>
      <c r="CP17" s="403">
        <f t="shared" ref="CP17:CP24" si="112">P17</f>
        <v>0</v>
      </c>
      <c r="CQ17" s="408">
        <f t="shared" ref="CQ17:CQ24" si="113">O17</f>
        <v>0</v>
      </c>
      <c r="CR17" s="407">
        <f t="shared" ref="CR17:CR24" si="114">N17</f>
        <v>0</v>
      </c>
      <c r="CS17" s="403">
        <f t="shared" ref="CS17:CS24" si="115">M17</f>
        <v>0</v>
      </c>
      <c r="CT17" s="408">
        <f t="shared" ref="CT17:CT24" si="116">L17</f>
        <v>0</v>
      </c>
      <c r="CU17" s="407">
        <f t="shared" ref="CU17:CU24" si="117">K17</f>
        <v>0</v>
      </c>
      <c r="CV17" s="403">
        <f t="shared" ref="CV17:CV24" si="118">J17</f>
        <v>0</v>
      </c>
      <c r="CW17" s="408">
        <f t="shared" ref="CW17:CW24" si="119">I17</f>
        <v>0</v>
      </c>
      <c r="CX17" s="407">
        <f t="shared" ref="CX17:CX24" si="120">H17</f>
        <v>0</v>
      </c>
      <c r="CY17" s="403">
        <f t="shared" ref="CY17:CY24" si="121">G17</f>
        <v>0</v>
      </c>
      <c r="CZ17" s="408">
        <f t="shared" ref="CZ17:CZ24" si="122">F17</f>
        <v>0</v>
      </c>
      <c r="DB17">
        <v>0</v>
      </c>
      <c r="DC17">
        <f t="shared" ref="DC17:DC23" si="123">COUNTIF($F17:$H17,"x")</f>
        <v>0</v>
      </c>
      <c r="DD17">
        <f t="shared" ref="DD17:DD23" si="124">COUNTIF($I17:$K17,"x")</f>
        <v>0</v>
      </c>
      <c r="DE17">
        <f t="shared" ref="DE17:DE23" si="125">COUNTIF($L17:$N17,"x")</f>
        <v>0</v>
      </c>
      <c r="DF17">
        <f t="shared" ref="DF17:DF23" si="126">COUNTIF($O17:$Q17,"x")</f>
        <v>0</v>
      </c>
      <c r="DG17">
        <f t="shared" ref="DG17:DG23" si="127">COUNTIF($R17:$T17,"x")</f>
        <v>0</v>
      </c>
      <c r="DH17">
        <f t="shared" ref="DH17:DH23" si="128">COUNTIF($U17:$W17,"x")</f>
        <v>0</v>
      </c>
      <c r="DI17">
        <f t="shared" ref="DI17:DI23" si="129">COUNTIF($X17:$Z17,"x")</f>
        <v>0</v>
      </c>
      <c r="DJ17">
        <f t="shared" ref="DJ17:DJ23" si="130">COUNTIF($AA17:$AC17,"x")</f>
        <v>0</v>
      </c>
      <c r="DK17">
        <f t="shared" ref="DK17:DK23" si="131">COUNTIF($AD17:$AF17,"x")</f>
        <v>0</v>
      </c>
      <c r="DL17">
        <f t="shared" ref="DL17:DL23" si="132">COUNTIF($AG17:$AI17,"x")</f>
        <v>0</v>
      </c>
      <c r="DM17">
        <f t="shared" ref="DM17:DM23" si="133">COUNTIF($AJ17:$AL17,"x")</f>
        <v>0</v>
      </c>
      <c r="DN17">
        <f t="shared" ref="DN17:DN23" si="134">COUNTIF($AM17:$AO17,"x")</f>
        <v>0</v>
      </c>
      <c r="DO17">
        <f t="shared" ref="DO17:DO23" si="135">COUNTIF($AP17:$AR17,"x")</f>
        <v>0</v>
      </c>
      <c r="DP17">
        <f t="shared" ref="DP17:DP23" si="136">COUNTIF($AS17:$AU17,"x")</f>
        <v>0</v>
      </c>
      <c r="DR17" s="1">
        <f t="shared" ref="DR17:DR23" si="137">IF(ROW()-8&gt;$F$8,0,ROW()-8)</f>
        <v>0</v>
      </c>
      <c r="DS17" s="385" t="str">
        <f t="shared" ref="DS17:DS23" si="138">VLOOKUP($DR17,$AX$9:$BD$23,6,0)</f>
        <v/>
      </c>
      <c r="DT17" s="406" t="str">
        <f t="shared" ref="DT17:DT23" si="139">VLOOKUP($DR17,$AX$9:$BD$23,7,0)</f>
        <v/>
      </c>
      <c r="DU17" s="385">
        <f t="shared" ref="DU17:DU23" si="140">VLOOKUP($DR17,$AX$9:$BD$23,2,0)</f>
        <v>0</v>
      </c>
      <c r="DV17" s="385">
        <f t="shared" ref="DV17:DV23" si="141">VLOOKUP($DR17,$AX$9:$BD$23,3,0)</f>
        <v>0</v>
      </c>
      <c r="DW17" s="385">
        <f t="shared" ref="DW17:DW23" si="142">VLOOKUP($DR17,$AX$9:$BD$23,4,0)</f>
        <v>0</v>
      </c>
      <c r="DX17" s="385">
        <f t="shared" ref="DX17:DX23" si="143">VLOOKUP($DR17,$AX$9:$BD$23,5,0)</f>
        <v>0</v>
      </c>
    </row>
    <row r="18" spans="1:128" ht="12.75" hidden="1" customHeight="1" x14ac:dyDescent="0.25">
      <c r="A18" s="404" t="str">
        <f t="shared" si="72"/>
        <v/>
      </c>
      <c r="B18" s="405"/>
      <c r="C18" s="406"/>
      <c r="D18" s="406"/>
      <c r="E18" s="385"/>
      <c r="F18" s="407"/>
      <c r="G18" s="403"/>
      <c r="H18" s="408"/>
      <c r="I18" s="407"/>
      <c r="J18" s="403"/>
      <c r="K18" s="408"/>
      <c r="L18" s="407"/>
      <c r="M18" s="403"/>
      <c r="N18" s="408"/>
      <c r="O18" s="407"/>
      <c r="P18" s="403"/>
      <c r="Q18" s="408"/>
      <c r="R18" s="407"/>
      <c r="S18" s="403"/>
      <c r="T18" s="408"/>
      <c r="U18" s="407"/>
      <c r="V18" s="403"/>
      <c r="W18" s="408"/>
      <c r="X18" s="407"/>
      <c r="Y18" s="403"/>
      <c r="Z18" s="408"/>
      <c r="AA18" s="407"/>
      <c r="AB18" s="403"/>
      <c r="AC18" s="408"/>
      <c r="AD18" s="407"/>
      <c r="AE18" s="403"/>
      <c r="AF18" s="408"/>
      <c r="AG18" s="407"/>
      <c r="AH18" s="403"/>
      <c r="AI18" s="408"/>
      <c r="AJ18" s="407"/>
      <c r="AK18" s="403"/>
      <c r="AL18" s="408"/>
      <c r="AM18" s="407"/>
      <c r="AN18" s="403"/>
      <c r="AO18" s="408"/>
      <c r="AP18" s="407"/>
      <c r="AQ18" s="403"/>
      <c r="AR18" s="408"/>
      <c r="AS18" s="407"/>
      <c r="AT18" s="403"/>
      <c r="AU18" s="408"/>
      <c r="AV18" s="10"/>
      <c r="AW18" s="10"/>
      <c r="AX18" s="385">
        <f t="shared" si="73"/>
        <v>0</v>
      </c>
      <c r="AY18" s="385">
        <f t="shared" si="74"/>
        <v>0</v>
      </c>
      <c r="AZ18" s="385">
        <f t="shared" si="75"/>
        <v>0</v>
      </c>
      <c r="BA18" s="385">
        <f t="shared" si="76"/>
        <v>0</v>
      </c>
      <c r="BB18" s="385">
        <f>IF(OR(ISBLANK(C18),ISNA(HLOOKUP("x",$F18:$AU$24,25-ROW(),0))),0,HLOOKUP("x",$F18:$AU$24,25-ROW(),0))</f>
        <v>0</v>
      </c>
      <c r="BC18" s="404" t="str">
        <f t="shared" si="77"/>
        <v/>
      </c>
      <c r="BD18" s="406" t="str">
        <f t="shared" si="78"/>
        <v/>
      </c>
      <c r="BE18" s="385">
        <f>IF(ISNA(HLOOKUP("o",$BK18:$CZ$24,25-ROW(),0)),0,HLOOKUP("o",$BK18:$CZ$24,25-ROW(),0))</f>
        <v>0</v>
      </c>
      <c r="BF18" s="385">
        <f>IF(ISNA(HLOOKUP("s",$BK18:$CZ$24,25-ROW(),0)),0,HLOOKUP("s",$BK18:$CZ$24,25-ROW(),0))</f>
        <v>0</v>
      </c>
      <c r="BG18" s="385">
        <f>IF(ISNA(HLOOKUP("p",$BK18:$CZ$24,25-ROW(),0)),0,HLOOKUP("p",$BK18:$CZ$24,25-ROW(),0))</f>
        <v>0</v>
      </c>
      <c r="BH18" s="385">
        <f t="shared" si="79"/>
        <v>0</v>
      </c>
      <c r="BI18" s="406">
        <f t="shared" si="80"/>
        <v>-0.99999950000000004</v>
      </c>
      <c r="BK18" s="407">
        <f t="shared" si="81"/>
        <v>0</v>
      </c>
      <c r="BL18" s="403">
        <f t="shared" si="82"/>
        <v>0</v>
      </c>
      <c r="BM18" s="408">
        <f t="shared" si="83"/>
        <v>0</v>
      </c>
      <c r="BN18" s="407">
        <f t="shared" si="84"/>
        <v>0</v>
      </c>
      <c r="BO18" s="403">
        <f t="shared" si="85"/>
        <v>0</v>
      </c>
      <c r="BP18" s="408">
        <f t="shared" si="86"/>
        <v>0</v>
      </c>
      <c r="BQ18" s="407">
        <f t="shared" si="87"/>
        <v>0</v>
      </c>
      <c r="BR18" s="403">
        <f t="shared" si="88"/>
        <v>0</v>
      </c>
      <c r="BS18" s="408">
        <f t="shared" si="89"/>
        <v>0</v>
      </c>
      <c r="BT18" s="407">
        <f t="shared" si="90"/>
        <v>0</v>
      </c>
      <c r="BU18" s="403">
        <f t="shared" si="91"/>
        <v>0</v>
      </c>
      <c r="BV18" s="408">
        <f t="shared" si="92"/>
        <v>0</v>
      </c>
      <c r="BW18" s="407">
        <f t="shared" si="93"/>
        <v>0</v>
      </c>
      <c r="BX18" s="403">
        <f t="shared" si="94"/>
        <v>0</v>
      </c>
      <c r="BY18" s="408">
        <f t="shared" si="95"/>
        <v>0</v>
      </c>
      <c r="BZ18" s="407">
        <f t="shared" si="96"/>
        <v>0</v>
      </c>
      <c r="CA18" s="403">
        <f t="shared" si="97"/>
        <v>0</v>
      </c>
      <c r="CB18" s="408">
        <f t="shared" si="98"/>
        <v>0</v>
      </c>
      <c r="CC18" s="407">
        <f t="shared" si="99"/>
        <v>0</v>
      </c>
      <c r="CD18" s="403">
        <f t="shared" si="100"/>
        <v>0</v>
      </c>
      <c r="CE18" s="408">
        <f t="shared" si="101"/>
        <v>0</v>
      </c>
      <c r="CF18" s="407">
        <f t="shared" si="102"/>
        <v>0</v>
      </c>
      <c r="CG18" s="403">
        <f t="shared" si="103"/>
        <v>0</v>
      </c>
      <c r="CH18" s="408">
        <f t="shared" si="104"/>
        <v>0</v>
      </c>
      <c r="CI18" s="407">
        <f t="shared" si="105"/>
        <v>0</v>
      </c>
      <c r="CJ18" s="403">
        <f t="shared" si="106"/>
        <v>0</v>
      </c>
      <c r="CK18" s="408">
        <f t="shared" si="107"/>
        <v>0</v>
      </c>
      <c r="CL18" s="407">
        <f t="shared" si="108"/>
        <v>0</v>
      </c>
      <c r="CM18" s="403">
        <f t="shared" si="109"/>
        <v>0</v>
      </c>
      <c r="CN18" s="408">
        <f t="shared" si="110"/>
        <v>0</v>
      </c>
      <c r="CO18" s="407">
        <f t="shared" si="111"/>
        <v>0</v>
      </c>
      <c r="CP18" s="403">
        <f t="shared" si="112"/>
        <v>0</v>
      </c>
      <c r="CQ18" s="408">
        <f t="shared" si="113"/>
        <v>0</v>
      </c>
      <c r="CR18" s="407">
        <f t="shared" si="114"/>
        <v>0</v>
      </c>
      <c r="CS18" s="403">
        <f t="shared" si="115"/>
        <v>0</v>
      </c>
      <c r="CT18" s="408">
        <f t="shared" si="116"/>
        <v>0</v>
      </c>
      <c r="CU18" s="407">
        <f t="shared" si="117"/>
        <v>0</v>
      </c>
      <c r="CV18" s="403">
        <f t="shared" si="118"/>
        <v>0</v>
      </c>
      <c r="CW18" s="408">
        <f t="shared" si="119"/>
        <v>0</v>
      </c>
      <c r="CX18" s="407">
        <f t="shared" si="120"/>
        <v>0</v>
      </c>
      <c r="CY18" s="403">
        <f t="shared" si="121"/>
        <v>0</v>
      </c>
      <c r="CZ18" s="408">
        <f t="shared" si="122"/>
        <v>0</v>
      </c>
      <c r="DB18">
        <v>0</v>
      </c>
      <c r="DC18">
        <f t="shared" si="123"/>
        <v>0</v>
      </c>
      <c r="DD18">
        <f t="shared" si="124"/>
        <v>0</v>
      </c>
      <c r="DE18">
        <f t="shared" si="125"/>
        <v>0</v>
      </c>
      <c r="DF18">
        <f t="shared" si="126"/>
        <v>0</v>
      </c>
      <c r="DG18">
        <f t="shared" si="127"/>
        <v>0</v>
      </c>
      <c r="DH18">
        <f t="shared" si="128"/>
        <v>0</v>
      </c>
      <c r="DI18">
        <f t="shared" si="129"/>
        <v>0</v>
      </c>
      <c r="DJ18">
        <f t="shared" si="130"/>
        <v>0</v>
      </c>
      <c r="DK18">
        <f t="shared" si="131"/>
        <v>0</v>
      </c>
      <c r="DL18">
        <f t="shared" si="132"/>
        <v>0</v>
      </c>
      <c r="DM18">
        <f t="shared" si="133"/>
        <v>0</v>
      </c>
      <c r="DN18">
        <f t="shared" si="134"/>
        <v>0</v>
      </c>
      <c r="DO18">
        <f t="shared" si="135"/>
        <v>0</v>
      </c>
      <c r="DP18">
        <f t="shared" si="136"/>
        <v>0</v>
      </c>
      <c r="DR18" s="1">
        <f t="shared" si="137"/>
        <v>0</v>
      </c>
      <c r="DS18" s="385" t="str">
        <f t="shared" si="138"/>
        <v/>
      </c>
      <c r="DT18" s="406" t="str">
        <f t="shared" si="139"/>
        <v/>
      </c>
      <c r="DU18" s="385">
        <f t="shared" si="140"/>
        <v>0</v>
      </c>
      <c r="DV18" s="385">
        <f t="shared" si="141"/>
        <v>0</v>
      </c>
      <c r="DW18" s="385">
        <f t="shared" si="142"/>
        <v>0</v>
      </c>
      <c r="DX18" s="385">
        <f t="shared" si="143"/>
        <v>0</v>
      </c>
    </row>
    <row r="19" spans="1:128" ht="12.75" hidden="1" customHeight="1" x14ac:dyDescent="0.25">
      <c r="A19" s="404" t="str">
        <f t="shared" si="72"/>
        <v/>
      </c>
      <c r="B19" s="405"/>
      <c r="C19" s="406"/>
      <c r="D19" s="406"/>
      <c r="E19" s="385"/>
      <c r="F19" s="407"/>
      <c r="G19" s="403"/>
      <c r="H19" s="408"/>
      <c r="I19" s="407"/>
      <c r="J19" s="403"/>
      <c r="K19" s="408"/>
      <c r="L19" s="407"/>
      <c r="M19" s="403"/>
      <c r="N19" s="408"/>
      <c r="O19" s="407"/>
      <c r="P19" s="403"/>
      <c r="Q19" s="408"/>
      <c r="R19" s="407"/>
      <c r="S19" s="403"/>
      <c r="T19" s="408"/>
      <c r="U19" s="407"/>
      <c r="V19" s="403"/>
      <c r="W19" s="408"/>
      <c r="X19" s="407"/>
      <c r="Y19" s="403"/>
      <c r="Z19" s="408"/>
      <c r="AA19" s="407"/>
      <c r="AB19" s="403"/>
      <c r="AC19" s="408"/>
      <c r="AD19" s="407"/>
      <c r="AE19" s="403"/>
      <c r="AF19" s="408"/>
      <c r="AG19" s="407"/>
      <c r="AH19" s="403"/>
      <c r="AI19" s="408"/>
      <c r="AJ19" s="407"/>
      <c r="AK19" s="403"/>
      <c r="AL19" s="408"/>
      <c r="AM19" s="407"/>
      <c r="AN19" s="403"/>
      <c r="AO19" s="408"/>
      <c r="AP19" s="407"/>
      <c r="AQ19" s="403"/>
      <c r="AR19" s="408"/>
      <c r="AS19" s="407"/>
      <c r="AT19" s="403"/>
      <c r="AU19" s="408"/>
      <c r="AV19" s="10"/>
      <c r="AW19" s="10"/>
      <c r="AX19" s="385">
        <f t="shared" si="73"/>
        <v>0</v>
      </c>
      <c r="AY19" s="385">
        <f t="shared" si="74"/>
        <v>0</v>
      </c>
      <c r="AZ19" s="385">
        <f t="shared" si="75"/>
        <v>0</v>
      </c>
      <c r="BA19" s="385">
        <f t="shared" si="76"/>
        <v>0</v>
      </c>
      <c r="BB19" s="385">
        <f>IF(OR(ISBLANK(C19),ISNA(HLOOKUP("x",$F19:$AU$24,25-ROW(),0))),0,HLOOKUP("x",$F19:$AU$24,25-ROW(),0))</f>
        <v>0</v>
      </c>
      <c r="BC19" s="404" t="str">
        <f t="shared" si="77"/>
        <v/>
      </c>
      <c r="BD19" s="406" t="str">
        <f t="shared" si="78"/>
        <v/>
      </c>
      <c r="BE19" s="385">
        <f>IF(ISNA(HLOOKUP("o",$BK19:$CZ$24,25-ROW(),0)),0,HLOOKUP("o",$BK19:$CZ$24,25-ROW(),0))</f>
        <v>0</v>
      </c>
      <c r="BF19" s="385">
        <f>IF(ISNA(HLOOKUP("s",$BK19:$CZ$24,25-ROW(),0)),0,HLOOKUP("s",$BK19:$CZ$24,25-ROW(),0))</f>
        <v>0</v>
      </c>
      <c r="BG19" s="385">
        <f>IF(ISNA(HLOOKUP("p",$BK19:$CZ$24,25-ROW(),0)),0,HLOOKUP("p",$BK19:$CZ$24,25-ROW(),0))</f>
        <v>0</v>
      </c>
      <c r="BH19" s="385">
        <f t="shared" si="79"/>
        <v>0</v>
      </c>
      <c r="BI19" s="406">
        <f t="shared" si="80"/>
        <v>-0.99999950000000004</v>
      </c>
      <c r="BK19" s="407">
        <f t="shared" si="81"/>
        <v>0</v>
      </c>
      <c r="BL19" s="403">
        <f t="shared" si="82"/>
        <v>0</v>
      </c>
      <c r="BM19" s="408">
        <f t="shared" si="83"/>
        <v>0</v>
      </c>
      <c r="BN19" s="407">
        <f t="shared" si="84"/>
        <v>0</v>
      </c>
      <c r="BO19" s="403">
        <f t="shared" si="85"/>
        <v>0</v>
      </c>
      <c r="BP19" s="408">
        <f t="shared" si="86"/>
        <v>0</v>
      </c>
      <c r="BQ19" s="407">
        <f t="shared" si="87"/>
        <v>0</v>
      </c>
      <c r="BR19" s="403">
        <f t="shared" si="88"/>
        <v>0</v>
      </c>
      <c r="BS19" s="408">
        <f t="shared" si="89"/>
        <v>0</v>
      </c>
      <c r="BT19" s="407">
        <f t="shared" si="90"/>
        <v>0</v>
      </c>
      <c r="BU19" s="403">
        <f t="shared" si="91"/>
        <v>0</v>
      </c>
      <c r="BV19" s="408">
        <f t="shared" si="92"/>
        <v>0</v>
      </c>
      <c r="BW19" s="407">
        <f t="shared" si="93"/>
        <v>0</v>
      </c>
      <c r="BX19" s="403">
        <f t="shared" si="94"/>
        <v>0</v>
      </c>
      <c r="BY19" s="408">
        <f t="shared" si="95"/>
        <v>0</v>
      </c>
      <c r="BZ19" s="407">
        <f t="shared" si="96"/>
        <v>0</v>
      </c>
      <c r="CA19" s="403">
        <f t="shared" si="97"/>
        <v>0</v>
      </c>
      <c r="CB19" s="408">
        <f t="shared" si="98"/>
        <v>0</v>
      </c>
      <c r="CC19" s="407">
        <f t="shared" si="99"/>
        <v>0</v>
      </c>
      <c r="CD19" s="403">
        <f t="shared" si="100"/>
        <v>0</v>
      </c>
      <c r="CE19" s="408">
        <f t="shared" si="101"/>
        <v>0</v>
      </c>
      <c r="CF19" s="407">
        <f t="shared" si="102"/>
        <v>0</v>
      </c>
      <c r="CG19" s="403">
        <f t="shared" si="103"/>
        <v>0</v>
      </c>
      <c r="CH19" s="408">
        <f t="shared" si="104"/>
        <v>0</v>
      </c>
      <c r="CI19" s="407">
        <f t="shared" si="105"/>
        <v>0</v>
      </c>
      <c r="CJ19" s="403">
        <f t="shared" si="106"/>
        <v>0</v>
      </c>
      <c r="CK19" s="408">
        <f t="shared" si="107"/>
        <v>0</v>
      </c>
      <c r="CL19" s="407">
        <f t="shared" si="108"/>
        <v>0</v>
      </c>
      <c r="CM19" s="403">
        <f t="shared" si="109"/>
        <v>0</v>
      </c>
      <c r="CN19" s="408">
        <f t="shared" si="110"/>
        <v>0</v>
      </c>
      <c r="CO19" s="407">
        <f t="shared" si="111"/>
        <v>0</v>
      </c>
      <c r="CP19" s="403">
        <f t="shared" si="112"/>
        <v>0</v>
      </c>
      <c r="CQ19" s="408">
        <f t="shared" si="113"/>
        <v>0</v>
      </c>
      <c r="CR19" s="407">
        <f t="shared" si="114"/>
        <v>0</v>
      </c>
      <c r="CS19" s="403">
        <f t="shared" si="115"/>
        <v>0</v>
      </c>
      <c r="CT19" s="408">
        <f t="shared" si="116"/>
        <v>0</v>
      </c>
      <c r="CU19" s="407">
        <f t="shared" si="117"/>
        <v>0</v>
      </c>
      <c r="CV19" s="403">
        <f t="shared" si="118"/>
        <v>0</v>
      </c>
      <c r="CW19" s="408">
        <f t="shared" si="119"/>
        <v>0</v>
      </c>
      <c r="CX19" s="407">
        <f t="shared" si="120"/>
        <v>0</v>
      </c>
      <c r="CY19" s="403">
        <f t="shared" si="121"/>
        <v>0</v>
      </c>
      <c r="CZ19" s="408">
        <f t="shared" si="122"/>
        <v>0</v>
      </c>
      <c r="DB19">
        <v>0</v>
      </c>
      <c r="DC19">
        <f t="shared" si="123"/>
        <v>0</v>
      </c>
      <c r="DD19">
        <f t="shared" si="124"/>
        <v>0</v>
      </c>
      <c r="DE19">
        <f t="shared" si="125"/>
        <v>0</v>
      </c>
      <c r="DF19">
        <f t="shared" si="126"/>
        <v>0</v>
      </c>
      <c r="DG19">
        <f t="shared" si="127"/>
        <v>0</v>
      </c>
      <c r="DH19">
        <f t="shared" si="128"/>
        <v>0</v>
      </c>
      <c r="DI19">
        <f t="shared" si="129"/>
        <v>0</v>
      </c>
      <c r="DJ19">
        <f t="shared" si="130"/>
        <v>0</v>
      </c>
      <c r="DK19">
        <f t="shared" si="131"/>
        <v>0</v>
      </c>
      <c r="DL19">
        <f t="shared" si="132"/>
        <v>0</v>
      </c>
      <c r="DM19">
        <f t="shared" si="133"/>
        <v>0</v>
      </c>
      <c r="DN19">
        <f t="shared" si="134"/>
        <v>0</v>
      </c>
      <c r="DO19">
        <f t="shared" si="135"/>
        <v>0</v>
      </c>
      <c r="DP19">
        <f t="shared" si="136"/>
        <v>0</v>
      </c>
      <c r="DR19" s="1">
        <f t="shared" si="137"/>
        <v>0</v>
      </c>
      <c r="DS19" s="385" t="str">
        <f t="shared" si="138"/>
        <v/>
      </c>
      <c r="DT19" s="406" t="str">
        <f t="shared" si="139"/>
        <v/>
      </c>
      <c r="DU19" s="385">
        <f t="shared" si="140"/>
        <v>0</v>
      </c>
      <c r="DV19" s="385">
        <f t="shared" si="141"/>
        <v>0</v>
      </c>
      <c r="DW19" s="385">
        <f t="shared" si="142"/>
        <v>0</v>
      </c>
      <c r="DX19" s="385">
        <f t="shared" si="143"/>
        <v>0</v>
      </c>
    </row>
    <row r="20" spans="1:128" ht="12.75" hidden="1" customHeight="1" x14ac:dyDescent="0.25">
      <c r="A20" s="404" t="str">
        <f t="shared" si="72"/>
        <v/>
      </c>
      <c r="B20" s="405"/>
      <c r="C20" s="406"/>
      <c r="D20" s="406"/>
      <c r="E20" s="385"/>
      <c r="F20" s="407"/>
      <c r="G20" s="403"/>
      <c r="H20" s="408"/>
      <c r="I20" s="407"/>
      <c r="J20" s="403"/>
      <c r="K20" s="408"/>
      <c r="L20" s="407"/>
      <c r="M20" s="403"/>
      <c r="N20" s="408"/>
      <c r="O20" s="407"/>
      <c r="P20" s="403"/>
      <c r="Q20" s="408"/>
      <c r="R20" s="407"/>
      <c r="S20" s="403"/>
      <c r="T20" s="408"/>
      <c r="U20" s="407"/>
      <c r="V20" s="403"/>
      <c r="W20" s="408"/>
      <c r="X20" s="407"/>
      <c r="Y20" s="403"/>
      <c r="Z20" s="408"/>
      <c r="AA20" s="407"/>
      <c r="AB20" s="403"/>
      <c r="AC20" s="408"/>
      <c r="AD20" s="407"/>
      <c r="AE20" s="403"/>
      <c r="AF20" s="408"/>
      <c r="AG20" s="407"/>
      <c r="AH20" s="403"/>
      <c r="AI20" s="408"/>
      <c r="AJ20" s="407"/>
      <c r="AK20" s="403"/>
      <c r="AL20" s="408"/>
      <c r="AM20" s="407"/>
      <c r="AN20" s="403"/>
      <c r="AO20" s="408"/>
      <c r="AP20" s="407"/>
      <c r="AQ20" s="403"/>
      <c r="AR20" s="408"/>
      <c r="AS20" s="407"/>
      <c r="AT20" s="403"/>
      <c r="AU20" s="408"/>
      <c r="AV20" s="10"/>
      <c r="AW20" s="10"/>
      <c r="AX20" s="385">
        <f t="shared" si="73"/>
        <v>0</v>
      </c>
      <c r="AY20" s="385">
        <f t="shared" si="74"/>
        <v>0</v>
      </c>
      <c r="AZ20" s="385">
        <f t="shared" si="75"/>
        <v>0</v>
      </c>
      <c r="BA20" s="385">
        <f t="shared" si="76"/>
        <v>0</v>
      </c>
      <c r="BB20" s="385">
        <f>IF(OR(ISBLANK(C20),ISNA(HLOOKUP("x",$F20:$AU$24,25-ROW(),0))),0,HLOOKUP("x",$F20:$AU$24,25-ROW(),0))</f>
        <v>0</v>
      </c>
      <c r="BC20" s="404" t="str">
        <f t="shared" si="77"/>
        <v/>
      </c>
      <c r="BD20" s="406" t="str">
        <f t="shared" si="78"/>
        <v/>
      </c>
      <c r="BE20" s="385">
        <f>IF(ISNA(HLOOKUP("o",$BK20:$CZ$24,25-ROW(),0)),0,HLOOKUP("o",$BK20:$CZ$24,25-ROW(),0))</f>
        <v>0</v>
      </c>
      <c r="BF20" s="385">
        <f>IF(ISNA(HLOOKUP("s",$BK20:$CZ$24,25-ROW(),0)),0,HLOOKUP("s",$BK20:$CZ$24,25-ROW(),0))</f>
        <v>0</v>
      </c>
      <c r="BG20" s="385">
        <f>IF(ISNA(HLOOKUP("p",$BK20:$CZ$24,25-ROW(),0)),0,HLOOKUP("p",$BK20:$CZ$24,25-ROW(),0))</f>
        <v>0</v>
      </c>
      <c r="BH20" s="385">
        <f t="shared" si="79"/>
        <v>0</v>
      </c>
      <c r="BI20" s="406">
        <f t="shared" si="80"/>
        <v>-0.99999950000000004</v>
      </c>
      <c r="BK20" s="407">
        <f t="shared" si="81"/>
        <v>0</v>
      </c>
      <c r="BL20" s="403">
        <f t="shared" si="82"/>
        <v>0</v>
      </c>
      <c r="BM20" s="408">
        <f t="shared" si="83"/>
        <v>0</v>
      </c>
      <c r="BN20" s="407">
        <f t="shared" si="84"/>
        <v>0</v>
      </c>
      <c r="BO20" s="403">
        <f t="shared" si="85"/>
        <v>0</v>
      </c>
      <c r="BP20" s="408">
        <f t="shared" si="86"/>
        <v>0</v>
      </c>
      <c r="BQ20" s="407">
        <f t="shared" si="87"/>
        <v>0</v>
      </c>
      <c r="BR20" s="403">
        <f t="shared" si="88"/>
        <v>0</v>
      </c>
      <c r="BS20" s="408">
        <f t="shared" si="89"/>
        <v>0</v>
      </c>
      <c r="BT20" s="407">
        <f t="shared" si="90"/>
        <v>0</v>
      </c>
      <c r="BU20" s="403">
        <f t="shared" si="91"/>
        <v>0</v>
      </c>
      <c r="BV20" s="408">
        <f t="shared" si="92"/>
        <v>0</v>
      </c>
      <c r="BW20" s="407">
        <f t="shared" si="93"/>
        <v>0</v>
      </c>
      <c r="BX20" s="403">
        <f t="shared" si="94"/>
        <v>0</v>
      </c>
      <c r="BY20" s="408">
        <f t="shared" si="95"/>
        <v>0</v>
      </c>
      <c r="BZ20" s="407">
        <f t="shared" si="96"/>
        <v>0</v>
      </c>
      <c r="CA20" s="403">
        <f t="shared" si="97"/>
        <v>0</v>
      </c>
      <c r="CB20" s="408">
        <f t="shared" si="98"/>
        <v>0</v>
      </c>
      <c r="CC20" s="407">
        <f t="shared" si="99"/>
        <v>0</v>
      </c>
      <c r="CD20" s="403">
        <f t="shared" si="100"/>
        <v>0</v>
      </c>
      <c r="CE20" s="408">
        <f t="shared" si="101"/>
        <v>0</v>
      </c>
      <c r="CF20" s="407">
        <f t="shared" si="102"/>
        <v>0</v>
      </c>
      <c r="CG20" s="403">
        <f t="shared" si="103"/>
        <v>0</v>
      </c>
      <c r="CH20" s="408">
        <f t="shared" si="104"/>
        <v>0</v>
      </c>
      <c r="CI20" s="407">
        <f t="shared" si="105"/>
        <v>0</v>
      </c>
      <c r="CJ20" s="403">
        <f t="shared" si="106"/>
        <v>0</v>
      </c>
      <c r="CK20" s="408">
        <f t="shared" si="107"/>
        <v>0</v>
      </c>
      <c r="CL20" s="407">
        <f t="shared" si="108"/>
        <v>0</v>
      </c>
      <c r="CM20" s="403">
        <f t="shared" si="109"/>
        <v>0</v>
      </c>
      <c r="CN20" s="408">
        <f t="shared" si="110"/>
        <v>0</v>
      </c>
      <c r="CO20" s="407">
        <f t="shared" si="111"/>
        <v>0</v>
      </c>
      <c r="CP20" s="403">
        <f t="shared" si="112"/>
        <v>0</v>
      </c>
      <c r="CQ20" s="408">
        <f t="shared" si="113"/>
        <v>0</v>
      </c>
      <c r="CR20" s="407">
        <f t="shared" si="114"/>
        <v>0</v>
      </c>
      <c r="CS20" s="403">
        <f t="shared" si="115"/>
        <v>0</v>
      </c>
      <c r="CT20" s="408">
        <f t="shared" si="116"/>
        <v>0</v>
      </c>
      <c r="CU20" s="407">
        <f t="shared" si="117"/>
        <v>0</v>
      </c>
      <c r="CV20" s="403">
        <f t="shared" si="118"/>
        <v>0</v>
      </c>
      <c r="CW20" s="408">
        <f t="shared" si="119"/>
        <v>0</v>
      </c>
      <c r="CX20" s="407">
        <f t="shared" si="120"/>
        <v>0</v>
      </c>
      <c r="CY20" s="403">
        <f t="shared" si="121"/>
        <v>0</v>
      </c>
      <c r="CZ20" s="408">
        <f t="shared" si="122"/>
        <v>0</v>
      </c>
      <c r="DB20">
        <v>0</v>
      </c>
      <c r="DC20">
        <f t="shared" si="123"/>
        <v>0</v>
      </c>
      <c r="DD20">
        <f t="shared" si="124"/>
        <v>0</v>
      </c>
      <c r="DE20">
        <f t="shared" si="125"/>
        <v>0</v>
      </c>
      <c r="DF20">
        <f t="shared" si="126"/>
        <v>0</v>
      </c>
      <c r="DG20">
        <f t="shared" si="127"/>
        <v>0</v>
      </c>
      <c r="DH20">
        <f t="shared" si="128"/>
        <v>0</v>
      </c>
      <c r="DI20">
        <f t="shared" si="129"/>
        <v>0</v>
      </c>
      <c r="DJ20">
        <f t="shared" si="130"/>
        <v>0</v>
      </c>
      <c r="DK20">
        <f t="shared" si="131"/>
        <v>0</v>
      </c>
      <c r="DL20">
        <f t="shared" si="132"/>
        <v>0</v>
      </c>
      <c r="DM20">
        <f t="shared" si="133"/>
        <v>0</v>
      </c>
      <c r="DN20">
        <f t="shared" si="134"/>
        <v>0</v>
      </c>
      <c r="DO20">
        <f t="shared" si="135"/>
        <v>0</v>
      </c>
      <c r="DP20">
        <f t="shared" si="136"/>
        <v>0</v>
      </c>
      <c r="DR20" s="1">
        <f t="shared" si="137"/>
        <v>0</v>
      </c>
      <c r="DS20" s="385" t="str">
        <f t="shared" si="138"/>
        <v/>
      </c>
      <c r="DT20" s="406" t="str">
        <f t="shared" si="139"/>
        <v/>
      </c>
      <c r="DU20" s="385">
        <f t="shared" si="140"/>
        <v>0</v>
      </c>
      <c r="DV20" s="385">
        <f t="shared" si="141"/>
        <v>0</v>
      </c>
      <c r="DW20" s="385">
        <f t="shared" si="142"/>
        <v>0</v>
      </c>
      <c r="DX20" s="385">
        <f t="shared" si="143"/>
        <v>0</v>
      </c>
    </row>
    <row r="21" spans="1:128" ht="12.75" hidden="1" customHeight="1" x14ac:dyDescent="0.25">
      <c r="A21" s="404" t="str">
        <f t="shared" si="72"/>
        <v/>
      </c>
      <c r="B21" s="405"/>
      <c r="C21" s="406"/>
      <c r="D21" s="406"/>
      <c r="E21" s="385"/>
      <c r="F21" s="407"/>
      <c r="G21" s="403"/>
      <c r="H21" s="408"/>
      <c r="I21" s="407"/>
      <c r="J21" s="403"/>
      <c r="K21" s="408"/>
      <c r="L21" s="407"/>
      <c r="M21" s="403"/>
      <c r="N21" s="408"/>
      <c r="O21" s="407"/>
      <c r="P21" s="403"/>
      <c r="Q21" s="408"/>
      <c r="R21" s="407"/>
      <c r="S21" s="403"/>
      <c r="T21" s="408"/>
      <c r="U21" s="407"/>
      <c r="V21" s="403"/>
      <c r="W21" s="408"/>
      <c r="X21" s="407"/>
      <c r="Y21" s="403"/>
      <c r="Z21" s="408"/>
      <c r="AA21" s="407"/>
      <c r="AB21" s="403"/>
      <c r="AC21" s="408"/>
      <c r="AD21" s="407"/>
      <c r="AE21" s="403"/>
      <c r="AF21" s="408"/>
      <c r="AG21" s="407"/>
      <c r="AH21" s="403"/>
      <c r="AI21" s="408"/>
      <c r="AJ21" s="407"/>
      <c r="AK21" s="403"/>
      <c r="AL21" s="408"/>
      <c r="AM21" s="407"/>
      <c r="AN21" s="403"/>
      <c r="AO21" s="408"/>
      <c r="AP21" s="407"/>
      <c r="AQ21" s="403"/>
      <c r="AR21" s="408"/>
      <c r="AS21" s="407"/>
      <c r="AT21" s="403"/>
      <c r="AU21" s="408"/>
      <c r="AV21" s="10"/>
      <c r="AW21" s="10"/>
      <c r="AX21" s="385">
        <f t="shared" si="73"/>
        <v>0</v>
      </c>
      <c r="AY21" s="385">
        <f t="shared" si="74"/>
        <v>0</v>
      </c>
      <c r="AZ21" s="385">
        <f t="shared" si="75"/>
        <v>0</v>
      </c>
      <c r="BA21" s="385">
        <f t="shared" si="76"/>
        <v>0</v>
      </c>
      <c r="BB21" s="385">
        <f>IF(OR(ISBLANK(C21),ISNA(HLOOKUP("x",$F21:$AU$24,25-ROW(),0))),0,HLOOKUP("x",$F21:$AU$24,25-ROW(),0))</f>
        <v>0</v>
      </c>
      <c r="BC21" s="404" t="str">
        <f t="shared" si="77"/>
        <v/>
      </c>
      <c r="BD21" s="406" t="str">
        <f t="shared" si="78"/>
        <v/>
      </c>
      <c r="BE21" s="385">
        <f>IF(ISNA(HLOOKUP("o",$BK21:$CZ$24,25-ROW(),0)),0,HLOOKUP("o",$BK21:$CZ$24,25-ROW(),0))</f>
        <v>0</v>
      </c>
      <c r="BF21" s="385">
        <f>IF(ISNA(HLOOKUP("s",$BK21:$CZ$24,25-ROW(),0)),0,HLOOKUP("s",$BK21:$CZ$24,25-ROW(),0))</f>
        <v>0</v>
      </c>
      <c r="BG21" s="385">
        <f>IF(ISNA(HLOOKUP("p",$BK21:$CZ$24,25-ROW(),0)),0,HLOOKUP("p",$BK21:$CZ$24,25-ROW(),0))</f>
        <v>0</v>
      </c>
      <c r="BH21" s="385">
        <f t="shared" si="79"/>
        <v>0</v>
      </c>
      <c r="BI21" s="406">
        <f t="shared" si="80"/>
        <v>-0.99999950000000004</v>
      </c>
      <c r="BK21" s="407">
        <f t="shared" si="81"/>
        <v>0</v>
      </c>
      <c r="BL21" s="403">
        <f t="shared" si="82"/>
        <v>0</v>
      </c>
      <c r="BM21" s="408">
        <f t="shared" si="83"/>
        <v>0</v>
      </c>
      <c r="BN21" s="407">
        <f t="shared" si="84"/>
        <v>0</v>
      </c>
      <c r="BO21" s="403">
        <f t="shared" si="85"/>
        <v>0</v>
      </c>
      <c r="BP21" s="408">
        <f t="shared" si="86"/>
        <v>0</v>
      </c>
      <c r="BQ21" s="407">
        <f t="shared" si="87"/>
        <v>0</v>
      </c>
      <c r="BR21" s="403">
        <f t="shared" si="88"/>
        <v>0</v>
      </c>
      <c r="BS21" s="408">
        <f t="shared" si="89"/>
        <v>0</v>
      </c>
      <c r="BT21" s="407">
        <f t="shared" si="90"/>
        <v>0</v>
      </c>
      <c r="BU21" s="403">
        <f t="shared" si="91"/>
        <v>0</v>
      </c>
      <c r="BV21" s="408">
        <f t="shared" si="92"/>
        <v>0</v>
      </c>
      <c r="BW21" s="407">
        <f t="shared" si="93"/>
        <v>0</v>
      </c>
      <c r="BX21" s="403">
        <f t="shared" si="94"/>
        <v>0</v>
      </c>
      <c r="BY21" s="408">
        <f t="shared" si="95"/>
        <v>0</v>
      </c>
      <c r="BZ21" s="407">
        <f t="shared" si="96"/>
        <v>0</v>
      </c>
      <c r="CA21" s="403">
        <f t="shared" si="97"/>
        <v>0</v>
      </c>
      <c r="CB21" s="408">
        <f t="shared" si="98"/>
        <v>0</v>
      </c>
      <c r="CC21" s="407">
        <f t="shared" si="99"/>
        <v>0</v>
      </c>
      <c r="CD21" s="403">
        <f t="shared" si="100"/>
        <v>0</v>
      </c>
      <c r="CE21" s="408">
        <f t="shared" si="101"/>
        <v>0</v>
      </c>
      <c r="CF21" s="407">
        <f t="shared" si="102"/>
        <v>0</v>
      </c>
      <c r="CG21" s="403">
        <f t="shared" si="103"/>
        <v>0</v>
      </c>
      <c r="CH21" s="408">
        <f t="shared" si="104"/>
        <v>0</v>
      </c>
      <c r="CI21" s="407">
        <f t="shared" si="105"/>
        <v>0</v>
      </c>
      <c r="CJ21" s="403">
        <f t="shared" si="106"/>
        <v>0</v>
      </c>
      <c r="CK21" s="408">
        <f t="shared" si="107"/>
        <v>0</v>
      </c>
      <c r="CL21" s="407">
        <f t="shared" si="108"/>
        <v>0</v>
      </c>
      <c r="CM21" s="403">
        <f t="shared" si="109"/>
        <v>0</v>
      </c>
      <c r="CN21" s="408">
        <f t="shared" si="110"/>
        <v>0</v>
      </c>
      <c r="CO21" s="407">
        <f t="shared" si="111"/>
        <v>0</v>
      </c>
      <c r="CP21" s="403">
        <f t="shared" si="112"/>
        <v>0</v>
      </c>
      <c r="CQ21" s="408">
        <f t="shared" si="113"/>
        <v>0</v>
      </c>
      <c r="CR21" s="407">
        <f t="shared" si="114"/>
        <v>0</v>
      </c>
      <c r="CS21" s="403">
        <f t="shared" si="115"/>
        <v>0</v>
      </c>
      <c r="CT21" s="408">
        <f t="shared" si="116"/>
        <v>0</v>
      </c>
      <c r="CU21" s="407">
        <f t="shared" si="117"/>
        <v>0</v>
      </c>
      <c r="CV21" s="403">
        <f t="shared" si="118"/>
        <v>0</v>
      </c>
      <c r="CW21" s="408">
        <f t="shared" si="119"/>
        <v>0</v>
      </c>
      <c r="CX21" s="407">
        <f t="shared" si="120"/>
        <v>0</v>
      </c>
      <c r="CY21" s="403">
        <f t="shared" si="121"/>
        <v>0</v>
      </c>
      <c r="CZ21" s="408">
        <f t="shared" si="122"/>
        <v>0</v>
      </c>
      <c r="DB21">
        <v>0</v>
      </c>
      <c r="DC21">
        <f t="shared" si="123"/>
        <v>0</v>
      </c>
      <c r="DD21">
        <f t="shared" si="124"/>
        <v>0</v>
      </c>
      <c r="DE21">
        <f t="shared" si="125"/>
        <v>0</v>
      </c>
      <c r="DF21">
        <f t="shared" si="126"/>
        <v>0</v>
      </c>
      <c r="DG21">
        <f t="shared" si="127"/>
        <v>0</v>
      </c>
      <c r="DH21">
        <f t="shared" si="128"/>
        <v>0</v>
      </c>
      <c r="DI21">
        <f t="shared" si="129"/>
        <v>0</v>
      </c>
      <c r="DJ21">
        <f t="shared" si="130"/>
        <v>0</v>
      </c>
      <c r="DK21">
        <f t="shared" si="131"/>
        <v>0</v>
      </c>
      <c r="DL21">
        <f t="shared" si="132"/>
        <v>0</v>
      </c>
      <c r="DM21">
        <f t="shared" si="133"/>
        <v>0</v>
      </c>
      <c r="DN21">
        <f t="shared" si="134"/>
        <v>0</v>
      </c>
      <c r="DO21">
        <f t="shared" si="135"/>
        <v>0</v>
      </c>
      <c r="DP21">
        <f t="shared" si="136"/>
        <v>0</v>
      </c>
      <c r="DR21" s="1">
        <f t="shared" si="137"/>
        <v>0</v>
      </c>
      <c r="DS21" s="385" t="str">
        <f t="shared" si="138"/>
        <v/>
      </c>
      <c r="DT21" s="406" t="str">
        <f t="shared" si="139"/>
        <v/>
      </c>
      <c r="DU21" s="385">
        <f t="shared" si="140"/>
        <v>0</v>
      </c>
      <c r="DV21" s="385">
        <f t="shared" si="141"/>
        <v>0</v>
      </c>
      <c r="DW21" s="385">
        <f t="shared" si="142"/>
        <v>0</v>
      </c>
      <c r="DX21" s="385">
        <f t="shared" si="143"/>
        <v>0</v>
      </c>
    </row>
    <row r="22" spans="1:128" ht="12.75" hidden="1" customHeight="1" x14ac:dyDescent="0.25">
      <c r="A22" s="404" t="str">
        <f t="shared" si="72"/>
        <v/>
      </c>
      <c r="B22" s="405"/>
      <c r="C22" s="406"/>
      <c r="D22" s="406"/>
      <c r="E22" s="385"/>
      <c r="F22" s="407"/>
      <c r="G22" s="403"/>
      <c r="H22" s="408"/>
      <c r="I22" s="407"/>
      <c r="J22" s="403"/>
      <c r="K22" s="408"/>
      <c r="L22" s="407"/>
      <c r="M22" s="403"/>
      <c r="N22" s="408"/>
      <c r="O22" s="407"/>
      <c r="P22" s="403"/>
      <c r="Q22" s="408"/>
      <c r="R22" s="407"/>
      <c r="S22" s="403"/>
      <c r="T22" s="408"/>
      <c r="U22" s="407"/>
      <c r="V22" s="403"/>
      <c r="W22" s="408"/>
      <c r="X22" s="407"/>
      <c r="Y22" s="403"/>
      <c r="Z22" s="408"/>
      <c r="AA22" s="407"/>
      <c r="AB22" s="403"/>
      <c r="AC22" s="408"/>
      <c r="AD22" s="407"/>
      <c r="AE22" s="403"/>
      <c r="AF22" s="408"/>
      <c r="AG22" s="407"/>
      <c r="AH22" s="403"/>
      <c r="AI22" s="408"/>
      <c r="AJ22" s="407"/>
      <c r="AK22" s="403"/>
      <c r="AL22" s="408"/>
      <c r="AM22" s="407"/>
      <c r="AN22" s="403"/>
      <c r="AO22" s="408"/>
      <c r="AP22" s="407"/>
      <c r="AQ22" s="403"/>
      <c r="AR22" s="408"/>
      <c r="AS22" s="407"/>
      <c r="AT22" s="403"/>
      <c r="AU22" s="408"/>
      <c r="AV22" s="10"/>
      <c r="AW22" s="10"/>
      <c r="AX22" s="385">
        <f t="shared" si="73"/>
        <v>0</v>
      </c>
      <c r="AY22" s="385">
        <f t="shared" si="74"/>
        <v>0</v>
      </c>
      <c r="AZ22" s="385">
        <f t="shared" si="75"/>
        <v>0</v>
      </c>
      <c r="BA22" s="385">
        <f t="shared" si="76"/>
        <v>0</v>
      </c>
      <c r="BB22" s="385">
        <f>IF(OR(ISBLANK(C22),ISNA(HLOOKUP("x",$F22:$AU$24,25-ROW(),0))),0,HLOOKUP("x",$F22:$AU$24,25-ROW(),0))</f>
        <v>0</v>
      </c>
      <c r="BC22" s="404" t="str">
        <f t="shared" si="77"/>
        <v/>
      </c>
      <c r="BD22" s="406" t="str">
        <f t="shared" si="78"/>
        <v/>
      </c>
      <c r="BE22" s="385">
        <f>IF(ISNA(HLOOKUP("o",$BK22:$CZ$24,25-ROW(),0)),0,HLOOKUP("o",$BK22:$CZ$24,25-ROW(),0))</f>
        <v>0</v>
      </c>
      <c r="BF22" s="385">
        <f>IF(ISNA(HLOOKUP("s",$BK22:$CZ$24,25-ROW(),0)),0,HLOOKUP("s",$BK22:$CZ$24,25-ROW(),0))</f>
        <v>0</v>
      </c>
      <c r="BG22" s="385">
        <f>IF(ISNA(HLOOKUP("p",$BK22:$CZ$24,25-ROW(),0)),0,HLOOKUP("p",$BK22:$CZ$24,25-ROW(),0))</f>
        <v>0</v>
      </c>
      <c r="BH22" s="385">
        <f t="shared" si="79"/>
        <v>0</v>
      </c>
      <c r="BI22" s="406">
        <f t="shared" si="80"/>
        <v>-0.99999950000000004</v>
      </c>
      <c r="BK22" s="407">
        <f t="shared" si="81"/>
        <v>0</v>
      </c>
      <c r="BL22" s="403">
        <f t="shared" si="82"/>
        <v>0</v>
      </c>
      <c r="BM22" s="408">
        <f t="shared" si="83"/>
        <v>0</v>
      </c>
      <c r="BN22" s="407">
        <f t="shared" si="84"/>
        <v>0</v>
      </c>
      <c r="BO22" s="403">
        <f t="shared" si="85"/>
        <v>0</v>
      </c>
      <c r="BP22" s="408">
        <f t="shared" si="86"/>
        <v>0</v>
      </c>
      <c r="BQ22" s="407">
        <f t="shared" si="87"/>
        <v>0</v>
      </c>
      <c r="BR22" s="403">
        <f t="shared" si="88"/>
        <v>0</v>
      </c>
      <c r="BS22" s="408">
        <f t="shared" si="89"/>
        <v>0</v>
      </c>
      <c r="BT22" s="407">
        <f t="shared" si="90"/>
        <v>0</v>
      </c>
      <c r="BU22" s="403">
        <f t="shared" si="91"/>
        <v>0</v>
      </c>
      <c r="BV22" s="408">
        <f t="shared" si="92"/>
        <v>0</v>
      </c>
      <c r="BW22" s="407">
        <f t="shared" si="93"/>
        <v>0</v>
      </c>
      <c r="BX22" s="403">
        <f t="shared" si="94"/>
        <v>0</v>
      </c>
      <c r="BY22" s="408">
        <f t="shared" si="95"/>
        <v>0</v>
      </c>
      <c r="BZ22" s="407">
        <f t="shared" si="96"/>
        <v>0</v>
      </c>
      <c r="CA22" s="403">
        <f t="shared" si="97"/>
        <v>0</v>
      </c>
      <c r="CB22" s="408">
        <f t="shared" si="98"/>
        <v>0</v>
      </c>
      <c r="CC22" s="407">
        <f t="shared" si="99"/>
        <v>0</v>
      </c>
      <c r="CD22" s="403">
        <f t="shared" si="100"/>
        <v>0</v>
      </c>
      <c r="CE22" s="408">
        <f t="shared" si="101"/>
        <v>0</v>
      </c>
      <c r="CF22" s="407">
        <f t="shared" si="102"/>
        <v>0</v>
      </c>
      <c r="CG22" s="403">
        <f t="shared" si="103"/>
        <v>0</v>
      </c>
      <c r="CH22" s="408">
        <f t="shared" si="104"/>
        <v>0</v>
      </c>
      <c r="CI22" s="407">
        <f t="shared" si="105"/>
        <v>0</v>
      </c>
      <c r="CJ22" s="403">
        <f t="shared" si="106"/>
        <v>0</v>
      </c>
      <c r="CK22" s="408">
        <f t="shared" si="107"/>
        <v>0</v>
      </c>
      <c r="CL22" s="407">
        <f t="shared" si="108"/>
        <v>0</v>
      </c>
      <c r="CM22" s="403">
        <f t="shared" si="109"/>
        <v>0</v>
      </c>
      <c r="CN22" s="408">
        <f t="shared" si="110"/>
        <v>0</v>
      </c>
      <c r="CO22" s="407">
        <f t="shared" si="111"/>
        <v>0</v>
      </c>
      <c r="CP22" s="403">
        <f t="shared" si="112"/>
        <v>0</v>
      </c>
      <c r="CQ22" s="408">
        <f t="shared" si="113"/>
        <v>0</v>
      </c>
      <c r="CR22" s="407">
        <f t="shared" si="114"/>
        <v>0</v>
      </c>
      <c r="CS22" s="403">
        <f t="shared" si="115"/>
        <v>0</v>
      </c>
      <c r="CT22" s="408">
        <f t="shared" si="116"/>
        <v>0</v>
      </c>
      <c r="CU22" s="407">
        <f t="shared" si="117"/>
        <v>0</v>
      </c>
      <c r="CV22" s="403">
        <f t="shared" si="118"/>
        <v>0</v>
      </c>
      <c r="CW22" s="408">
        <f t="shared" si="119"/>
        <v>0</v>
      </c>
      <c r="CX22" s="407">
        <f t="shared" si="120"/>
        <v>0</v>
      </c>
      <c r="CY22" s="403">
        <f t="shared" si="121"/>
        <v>0</v>
      </c>
      <c r="CZ22" s="408">
        <f t="shared" si="122"/>
        <v>0</v>
      </c>
      <c r="DB22">
        <v>0</v>
      </c>
      <c r="DC22">
        <f t="shared" si="123"/>
        <v>0</v>
      </c>
      <c r="DD22">
        <f t="shared" si="124"/>
        <v>0</v>
      </c>
      <c r="DE22">
        <f t="shared" si="125"/>
        <v>0</v>
      </c>
      <c r="DF22">
        <f t="shared" si="126"/>
        <v>0</v>
      </c>
      <c r="DG22">
        <f t="shared" si="127"/>
        <v>0</v>
      </c>
      <c r="DH22">
        <f t="shared" si="128"/>
        <v>0</v>
      </c>
      <c r="DI22">
        <f t="shared" si="129"/>
        <v>0</v>
      </c>
      <c r="DJ22">
        <f t="shared" si="130"/>
        <v>0</v>
      </c>
      <c r="DK22">
        <f t="shared" si="131"/>
        <v>0</v>
      </c>
      <c r="DL22">
        <f t="shared" si="132"/>
        <v>0</v>
      </c>
      <c r="DM22">
        <f t="shared" si="133"/>
        <v>0</v>
      </c>
      <c r="DN22">
        <f t="shared" si="134"/>
        <v>0</v>
      </c>
      <c r="DO22">
        <f t="shared" si="135"/>
        <v>0</v>
      </c>
      <c r="DP22">
        <f t="shared" si="136"/>
        <v>0</v>
      </c>
      <c r="DR22" s="1">
        <f t="shared" si="137"/>
        <v>0</v>
      </c>
      <c r="DS22" s="385" t="str">
        <f t="shared" si="138"/>
        <v/>
      </c>
      <c r="DT22" s="406" t="str">
        <f t="shared" si="139"/>
        <v/>
      </c>
      <c r="DU22" s="385">
        <f t="shared" si="140"/>
        <v>0</v>
      </c>
      <c r="DV22" s="385">
        <f t="shared" si="141"/>
        <v>0</v>
      </c>
      <c r="DW22" s="385">
        <f t="shared" si="142"/>
        <v>0</v>
      </c>
      <c r="DX22" s="385">
        <f t="shared" si="143"/>
        <v>0</v>
      </c>
    </row>
    <row r="23" spans="1:128" ht="12.75" hidden="1" customHeight="1" x14ac:dyDescent="0.25">
      <c r="A23" s="404" t="str">
        <f t="shared" si="72"/>
        <v/>
      </c>
      <c r="B23" s="405"/>
      <c r="C23" s="406"/>
      <c r="D23" s="406"/>
      <c r="E23" s="385"/>
      <c r="F23" s="407"/>
      <c r="G23" s="403"/>
      <c r="H23" s="408"/>
      <c r="I23" s="407"/>
      <c r="J23" s="403"/>
      <c r="K23" s="408"/>
      <c r="L23" s="407"/>
      <c r="M23" s="403"/>
      <c r="N23" s="408"/>
      <c r="O23" s="407"/>
      <c r="P23" s="403"/>
      <c r="Q23" s="408"/>
      <c r="R23" s="407"/>
      <c r="S23" s="403"/>
      <c r="T23" s="408"/>
      <c r="U23" s="407"/>
      <c r="V23" s="403"/>
      <c r="W23" s="408"/>
      <c r="X23" s="407"/>
      <c r="Y23" s="403"/>
      <c r="Z23" s="408"/>
      <c r="AA23" s="407"/>
      <c r="AB23" s="403"/>
      <c r="AC23" s="408"/>
      <c r="AD23" s="407"/>
      <c r="AE23" s="403"/>
      <c r="AF23" s="408"/>
      <c r="AG23" s="407"/>
      <c r="AH23" s="403"/>
      <c r="AI23" s="408"/>
      <c r="AJ23" s="407"/>
      <c r="AK23" s="403"/>
      <c r="AL23" s="408"/>
      <c r="AM23" s="407"/>
      <c r="AN23" s="403"/>
      <c r="AO23" s="408"/>
      <c r="AP23" s="407"/>
      <c r="AQ23" s="403"/>
      <c r="AR23" s="408"/>
      <c r="AS23" s="407"/>
      <c r="AT23" s="403"/>
      <c r="AU23" s="408"/>
      <c r="AV23" s="10"/>
      <c r="AW23" s="10"/>
      <c r="AX23" s="385">
        <f t="shared" si="73"/>
        <v>0</v>
      </c>
      <c r="AY23" s="385">
        <f t="shared" si="74"/>
        <v>0</v>
      </c>
      <c r="AZ23" s="385">
        <f t="shared" si="75"/>
        <v>0</v>
      </c>
      <c r="BA23" s="385">
        <f t="shared" si="76"/>
        <v>0</v>
      </c>
      <c r="BB23" s="385">
        <f>IF(OR(ISBLANK(C23),ISNA(HLOOKUP("x",$F23:$AU$24,25-ROW(),0))),0,HLOOKUP("x",$F23:$AU$24,25-ROW(),0))</f>
        <v>0</v>
      </c>
      <c r="BC23" s="404" t="str">
        <f t="shared" si="77"/>
        <v/>
      </c>
      <c r="BD23" s="406" t="str">
        <f t="shared" si="78"/>
        <v/>
      </c>
      <c r="BE23" s="385">
        <f>IF(ISNA(HLOOKUP("o",$BK23:$CZ$24,25-ROW(),0)),0,HLOOKUP("o",$BK23:$CZ$24,25-ROW(),0))</f>
        <v>0</v>
      </c>
      <c r="BF23" s="385">
        <f>IF(ISNA(HLOOKUP("s",$BK23:$CZ$24,25-ROW(),0)),0,HLOOKUP("s",$BK23:$CZ$24,25-ROW(),0))</f>
        <v>0</v>
      </c>
      <c r="BG23" s="385">
        <f>IF(ISNA(HLOOKUP("p",$BK23:$CZ$24,25-ROW(),0)),0,HLOOKUP("p",$BK23:$CZ$24,25-ROW(),0))</f>
        <v>0</v>
      </c>
      <c r="BH23" s="385">
        <f t="shared" si="79"/>
        <v>0</v>
      </c>
      <c r="BI23" s="406">
        <f t="shared" si="80"/>
        <v>-0.99999950000000004</v>
      </c>
      <c r="BK23" s="407">
        <f t="shared" si="81"/>
        <v>0</v>
      </c>
      <c r="BL23" s="403">
        <f t="shared" si="82"/>
        <v>0</v>
      </c>
      <c r="BM23" s="408">
        <f t="shared" si="83"/>
        <v>0</v>
      </c>
      <c r="BN23" s="407">
        <f t="shared" si="84"/>
        <v>0</v>
      </c>
      <c r="BO23" s="403">
        <f t="shared" si="85"/>
        <v>0</v>
      </c>
      <c r="BP23" s="408">
        <f t="shared" si="86"/>
        <v>0</v>
      </c>
      <c r="BQ23" s="407">
        <f t="shared" si="87"/>
        <v>0</v>
      </c>
      <c r="BR23" s="403">
        <f t="shared" si="88"/>
        <v>0</v>
      </c>
      <c r="BS23" s="408">
        <f t="shared" si="89"/>
        <v>0</v>
      </c>
      <c r="BT23" s="407">
        <f t="shared" si="90"/>
        <v>0</v>
      </c>
      <c r="BU23" s="403">
        <f t="shared" si="91"/>
        <v>0</v>
      </c>
      <c r="BV23" s="408">
        <f t="shared" si="92"/>
        <v>0</v>
      </c>
      <c r="BW23" s="407">
        <f t="shared" si="93"/>
        <v>0</v>
      </c>
      <c r="BX23" s="403">
        <f t="shared" si="94"/>
        <v>0</v>
      </c>
      <c r="BY23" s="408">
        <f t="shared" si="95"/>
        <v>0</v>
      </c>
      <c r="BZ23" s="407">
        <f t="shared" si="96"/>
        <v>0</v>
      </c>
      <c r="CA23" s="403">
        <f t="shared" si="97"/>
        <v>0</v>
      </c>
      <c r="CB23" s="408">
        <f t="shared" si="98"/>
        <v>0</v>
      </c>
      <c r="CC23" s="407">
        <f t="shared" si="99"/>
        <v>0</v>
      </c>
      <c r="CD23" s="403">
        <f t="shared" si="100"/>
        <v>0</v>
      </c>
      <c r="CE23" s="408">
        <f t="shared" si="101"/>
        <v>0</v>
      </c>
      <c r="CF23" s="407">
        <f t="shared" si="102"/>
        <v>0</v>
      </c>
      <c r="CG23" s="403">
        <f t="shared" si="103"/>
        <v>0</v>
      </c>
      <c r="CH23" s="408">
        <f t="shared" si="104"/>
        <v>0</v>
      </c>
      <c r="CI23" s="407">
        <f t="shared" si="105"/>
        <v>0</v>
      </c>
      <c r="CJ23" s="403">
        <f t="shared" si="106"/>
        <v>0</v>
      </c>
      <c r="CK23" s="408">
        <f t="shared" si="107"/>
        <v>0</v>
      </c>
      <c r="CL23" s="407">
        <f t="shared" si="108"/>
        <v>0</v>
      </c>
      <c r="CM23" s="403">
        <f t="shared" si="109"/>
        <v>0</v>
      </c>
      <c r="CN23" s="408">
        <f t="shared" si="110"/>
        <v>0</v>
      </c>
      <c r="CO23" s="407">
        <f t="shared" si="111"/>
        <v>0</v>
      </c>
      <c r="CP23" s="403">
        <f t="shared" si="112"/>
        <v>0</v>
      </c>
      <c r="CQ23" s="408">
        <f t="shared" si="113"/>
        <v>0</v>
      </c>
      <c r="CR23" s="407">
        <f t="shared" si="114"/>
        <v>0</v>
      </c>
      <c r="CS23" s="403">
        <f t="shared" si="115"/>
        <v>0</v>
      </c>
      <c r="CT23" s="408">
        <f t="shared" si="116"/>
        <v>0</v>
      </c>
      <c r="CU23" s="407">
        <f t="shared" si="117"/>
        <v>0</v>
      </c>
      <c r="CV23" s="403">
        <f t="shared" si="118"/>
        <v>0</v>
      </c>
      <c r="CW23" s="408">
        <f t="shared" si="119"/>
        <v>0</v>
      </c>
      <c r="CX23" s="407">
        <f t="shared" si="120"/>
        <v>0</v>
      </c>
      <c r="CY23" s="403">
        <f t="shared" si="121"/>
        <v>0</v>
      </c>
      <c r="CZ23" s="408">
        <f t="shared" si="122"/>
        <v>0</v>
      </c>
      <c r="DB23">
        <v>0</v>
      </c>
      <c r="DC23">
        <f t="shared" si="123"/>
        <v>0</v>
      </c>
      <c r="DD23">
        <f t="shared" si="124"/>
        <v>0</v>
      </c>
      <c r="DE23">
        <f t="shared" si="125"/>
        <v>0</v>
      </c>
      <c r="DF23">
        <f t="shared" si="126"/>
        <v>0</v>
      </c>
      <c r="DG23">
        <f t="shared" si="127"/>
        <v>0</v>
      </c>
      <c r="DH23">
        <f t="shared" si="128"/>
        <v>0</v>
      </c>
      <c r="DI23">
        <f t="shared" si="129"/>
        <v>0</v>
      </c>
      <c r="DJ23">
        <f t="shared" si="130"/>
        <v>0</v>
      </c>
      <c r="DK23">
        <f t="shared" si="131"/>
        <v>0</v>
      </c>
      <c r="DL23">
        <f t="shared" si="132"/>
        <v>0</v>
      </c>
      <c r="DM23">
        <f t="shared" si="133"/>
        <v>0</v>
      </c>
      <c r="DN23">
        <f t="shared" si="134"/>
        <v>0</v>
      </c>
      <c r="DO23">
        <f t="shared" si="135"/>
        <v>0</v>
      </c>
      <c r="DP23">
        <f t="shared" si="136"/>
        <v>0</v>
      </c>
      <c r="DR23" s="1">
        <f t="shared" si="137"/>
        <v>0</v>
      </c>
      <c r="DS23" s="385" t="str">
        <f t="shared" si="138"/>
        <v/>
      </c>
      <c r="DT23" s="406" t="str">
        <f t="shared" si="139"/>
        <v/>
      </c>
      <c r="DU23" s="385">
        <f t="shared" si="140"/>
        <v>0</v>
      </c>
      <c r="DV23" s="385">
        <f t="shared" si="141"/>
        <v>0</v>
      </c>
      <c r="DW23" s="385">
        <f t="shared" si="142"/>
        <v>0</v>
      </c>
      <c r="DX23" s="385">
        <f t="shared" si="143"/>
        <v>0</v>
      </c>
    </row>
    <row r="24" spans="1:128" ht="12.75" customHeight="1" x14ac:dyDescent="0.25">
      <c r="F24" s="409">
        <f>F7</f>
        <v>70</v>
      </c>
      <c r="G24" s="409">
        <f>F24</f>
        <v>70</v>
      </c>
      <c r="H24" s="409">
        <f>F24</f>
        <v>70</v>
      </c>
      <c r="I24" s="409">
        <f>I7</f>
        <v>80</v>
      </c>
      <c r="J24" s="409">
        <f>I24</f>
        <v>80</v>
      </c>
      <c r="K24" s="409">
        <f>I24</f>
        <v>80</v>
      </c>
      <c r="L24" s="409">
        <f>L7</f>
        <v>90</v>
      </c>
      <c r="M24" s="409">
        <f>L24</f>
        <v>90</v>
      </c>
      <c r="N24" s="409">
        <f>L24</f>
        <v>90</v>
      </c>
      <c r="O24" s="409">
        <f>O7</f>
        <v>95</v>
      </c>
      <c r="P24" s="409">
        <f>O24</f>
        <v>95</v>
      </c>
      <c r="Q24" s="409">
        <f>O24</f>
        <v>95</v>
      </c>
      <c r="R24" s="409">
        <f>R7</f>
        <v>100</v>
      </c>
      <c r="S24" s="409">
        <f>R24</f>
        <v>100</v>
      </c>
      <c r="T24" s="409">
        <f>R24</f>
        <v>100</v>
      </c>
      <c r="U24" s="409">
        <f>U7</f>
        <v>102</v>
      </c>
      <c r="V24" s="409">
        <f>U24</f>
        <v>102</v>
      </c>
      <c r="W24" s="409">
        <f>U24</f>
        <v>102</v>
      </c>
      <c r="X24" s="409">
        <f>X7</f>
        <v>104</v>
      </c>
      <c r="Y24" s="409">
        <f>X24</f>
        <v>104</v>
      </c>
      <c r="Z24" s="409">
        <f>X24</f>
        <v>104</v>
      </c>
      <c r="AA24" s="409">
        <f>AA7</f>
        <v>106</v>
      </c>
      <c r="AB24" s="409">
        <f>AA24</f>
        <v>106</v>
      </c>
      <c r="AC24" s="409">
        <f>AA24</f>
        <v>106</v>
      </c>
      <c r="AD24" s="409">
        <f>AD7</f>
        <v>108</v>
      </c>
      <c r="AE24" s="409">
        <f>AD24</f>
        <v>108</v>
      </c>
      <c r="AF24" s="409">
        <f>AD24</f>
        <v>108</v>
      </c>
      <c r="AG24" s="409">
        <f>AG7</f>
        <v>110</v>
      </c>
      <c r="AH24" s="409">
        <f>AG24</f>
        <v>110</v>
      </c>
      <c r="AI24" s="409">
        <f>AG24</f>
        <v>110</v>
      </c>
      <c r="AJ24" s="409">
        <f>AJ7</f>
        <v>112</v>
      </c>
      <c r="AK24" s="409">
        <f>AJ24</f>
        <v>112</v>
      </c>
      <c r="AL24" s="409">
        <f>AJ24</f>
        <v>112</v>
      </c>
      <c r="AM24" s="409">
        <f>AM7</f>
        <v>114</v>
      </c>
      <c r="AN24" s="409">
        <f>AM24</f>
        <v>114</v>
      </c>
      <c r="AO24" s="409">
        <f>AM24</f>
        <v>114</v>
      </c>
      <c r="AP24" s="409">
        <f>AP7</f>
        <v>116</v>
      </c>
      <c r="AQ24" s="409">
        <f>AP24</f>
        <v>116</v>
      </c>
      <c r="AR24" s="409">
        <f>AP24</f>
        <v>116</v>
      </c>
      <c r="AS24" s="409">
        <f>AS7</f>
        <v>0</v>
      </c>
      <c r="AT24" s="409">
        <f>AS24</f>
        <v>0</v>
      </c>
      <c r="AU24" s="409">
        <f>AS24</f>
        <v>0</v>
      </c>
      <c r="BD24" t="s">
        <v>21</v>
      </c>
      <c r="BK24">
        <f t="shared" si="81"/>
        <v>0</v>
      </c>
      <c r="BL24">
        <f t="shared" si="82"/>
        <v>0</v>
      </c>
      <c r="BM24">
        <f t="shared" si="83"/>
        <v>0</v>
      </c>
      <c r="BN24">
        <f t="shared" si="84"/>
        <v>116</v>
      </c>
      <c r="BO24">
        <f t="shared" si="85"/>
        <v>116</v>
      </c>
      <c r="BP24">
        <f t="shared" si="86"/>
        <v>116</v>
      </c>
      <c r="BQ24">
        <f t="shared" si="87"/>
        <v>114</v>
      </c>
      <c r="BR24">
        <f t="shared" si="88"/>
        <v>114</v>
      </c>
      <c r="BS24">
        <f t="shared" si="89"/>
        <v>114</v>
      </c>
      <c r="BT24">
        <f t="shared" si="90"/>
        <v>112</v>
      </c>
      <c r="BU24">
        <f t="shared" si="91"/>
        <v>112</v>
      </c>
      <c r="BV24">
        <f t="shared" si="92"/>
        <v>112</v>
      </c>
      <c r="BW24">
        <f t="shared" si="93"/>
        <v>110</v>
      </c>
      <c r="BX24">
        <f t="shared" si="94"/>
        <v>110</v>
      </c>
      <c r="BY24">
        <f t="shared" si="95"/>
        <v>110</v>
      </c>
      <c r="BZ24">
        <f t="shared" si="96"/>
        <v>108</v>
      </c>
      <c r="CA24">
        <f t="shared" si="97"/>
        <v>108</v>
      </c>
      <c r="CB24">
        <f t="shared" si="98"/>
        <v>108</v>
      </c>
      <c r="CC24">
        <f t="shared" si="99"/>
        <v>106</v>
      </c>
      <c r="CD24">
        <f t="shared" si="100"/>
        <v>106</v>
      </c>
      <c r="CE24">
        <f t="shared" si="101"/>
        <v>106</v>
      </c>
      <c r="CF24">
        <f t="shared" si="102"/>
        <v>104</v>
      </c>
      <c r="CG24">
        <f t="shared" si="103"/>
        <v>104</v>
      </c>
      <c r="CH24">
        <f t="shared" si="104"/>
        <v>104</v>
      </c>
      <c r="CI24">
        <f t="shared" si="105"/>
        <v>102</v>
      </c>
      <c r="CJ24">
        <f t="shared" si="106"/>
        <v>102</v>
      </c>
      <c r="CK24">
        <f t="shared" si="107"/>
        <v>102</v>
      </c>
      <c r="CL24">
        <f t="shared" si="108"/>
        <v>100</v>
      </c>
      <c r="CM24">
        <f t="shared" si="109"/>
        <v>100</v>
      </c>
      <c r="CN24">
        <f t="shared" si="110"/>
        <v>100</v>
      </c>
      <c r="CO24">
        <f t="shared" si="111"/>
        <v>95</v>
      </c>
      <c r="CP24">
        <f t="shared" si="112"/>
        <v>95</v>
      </c>
      <c r="CQ24">
        <f t="shared" si="113"/>
        <v>95</v>
      </c>
      <c r="CR24">
        <f t="shared" si="114"/>
        <v>90</v>
      </c>
      <c r="CS24">
        <f t="shared" si="115"/>
        <v>90</v>
      </c>
      <c r="CT24">
        <f t="shared" si="116"/>
        <v>90</v>
      </c>
      <c r="CU24">
        <f t="shared" si="117"/>
        <v>80</v>
      </c>
      <c r="CV24">
        <f t="shared" si="118"/>
        <v>80</v>
      </c>
      <c r="CW24">
        <f t="shared" si="119"/>
        <v>80</v>
      </c>
      <c r="CX24">
        <f t="shared" si="120"/>
        <v>70</v>
      </c>
      <c r="CY24">
        <f t="shared" si="121"/>
        <v>70</v>
      </c>
      <c r="CZ24">
        <f t="shared" si="122"/>
        <v>70</v>
      </c>
    </row>
    <row r="25" spans="1:128" ht="21" customHeight="1" x14ac:dyDescent="0.25">
      <c r="B25" s="396" t="s">
        <v>55</v>
      </c>
    </row>
    <row r="26" spans="1:128" ht="22.5" customHeight="1" x14ac:dyDescent="0.2">
      <c r="A26" s="397" t="s">
        <v>266</v>
      </c>
      <c r="B26" s="398" t="s">
        <v>5</v>
      </c>
      <c r="C26" s="398" t="s">
        <v>6</v>
      </c>
      <c r="D26" s="398" t="s">
        <v>7</v>
      </c>
      <c r="E26" s="398" t="s">
        <v>70</v>
      </c>
      <c r="F26" s="487">
        <v>100</v>
      </c>
      <c r="G26" s="488"/>
      <c r="H26" s="489"/>
      <c r="I26" s="487">
        <v>110</v>
      </c>
      <c r="J26" s="488"/>
      <c r="K26" s="489"/>
      <c r="L26" s="487">
        <v>120</v>
      </c>
      <c r="M26" s="488"/>
      <c r="N26" s="489"/>
      <c r="O26" s="487">
        <v>125</v>
      </c>
      <c r="P26" s="488"/>
      <c r="Q26" s="489"/>
      <c r="R26" s="487">
        <v>130</v>
      </c>
      <c r="S26" s="488"/>
      <c r="T26" s="489"/>
      <c r="U26" s="487">
        <v>133</v>
      </c>
      <c r="V26" s="488"/>
      <c r="W26" s="489"/>
      <c r="X26" s="487">
        <v>135</v>
      </c>
      <c r="Y26" s="488"/>
      <c r="Z26" s="489"/>
      <c r="AA26" s="487">
        <v>137</v>
      </c>
      <c r="AB26" s="488"/>
      <c r="AC26" s="489"/>
      <c r="AD26" s="487">
        <v>139</v>
      </c>
      <c r="AE26" s="488"/>
      <c r="AF26" s="489"/>
      <c r="AG26" s="487">
        <v>142</v>
      </c>
      <c r="AH26" s="488"/>
      <c r="AI26" s="489"/>
      <c r="AJ26" s="487"/>
      <c r="AK26" s="488"/>
      <c r="AL26" s="489"/>
      <c r="AM26" s="487"/>
      <c r="AN26" s="488"/>
      <c r="AO26" s="489"/>
      <c r="AP26" s="487"/>
      <c r="AQ26" s="488"/>
      <c r="AR26" s="489"/>
      <c r="AS26" s="487"/>
      <c r="AT26" s="488"/>
      <c r="AU26" s="489"/>
      <c r="AY26" s="399" t="s">
        <v>54</v>
      </c>
      <c r="AZ26" s="400" t="s">
        <v>71</v>
      </c>
      <c r="BA26" s="399" t="s">
        <v>23</v>
      </c>
      <c r="BB26" s="399" t="s">
        <v>72</v>
      </c>
      <c r="BC26" s="399" t="s">
        <v>9</v>
      </c>
      <c r="BD26" s="401" t="s">
        <v>6</v>
      </c>
      <c r="BE26" s="399" t="s">
        <v>267</v>
      </c>
      <c r="BF26" s="399" t="s">
        <v>268</v>
      </c>
      <c r="BG26" s="399" t="s">
        <v>269</v>
      </c>
      <c r="BH26" s="399" t="s">
        <v>270</v>
      </c>
      <c r="BI26" s="399" t="s">
        <v>11</v>
      </c>
      <c r="BK26" s="507">
        <f>AS26</f>
        <v>0</v>
      </c>
      <c r="BL26" s="508"/>
      <c r="BM26" s="509"/>
      <c r="BN26" s="507">
        <f>AP26</f>
        <v>0</v>
      </c>
      <c r="BO26" s="508"/>
      <c r="BP26" s="509"/>
      <c r="BQ26" s="507">
        <f>AM26</f>
        <v>0</v>
      </c>
      <c r="BR26" s="508"/>
      <c r="BS26" s="509"/>
      <c r="BT26" s="507">
        <f>AJ26</f>
        <v>0</v>
      </c>
      <c r="BU26" s="508"/>
      <c r="BV26" s="509"/>
      <c r="BW26" s="507">
        <f>AG26</f>
        <v>142</v>
      </c>
      <c r="BX26" s="508"/>
      <c r="BY26" s="509"/>
      <c r="BZ26" s="507">
        <f>AD26</f>
        <v>139</v>
      </c>
      <c r="CA26" s="508"/>
      <c r="CB26" s="509"/>
      <c r="CC26" s="507">
        <f>AA26</f>
        <v>137</v>
      </c>
      <c r="CD26" s="508"/>
      <c r="CE26" s="509"/>
      <c r="CF26" s="507">
        <f>X26</f>
        <v>135</v>
      </c>
      <c r="CG26" s="508"/>
      <c r="CH26" s="509"/>
      <c r="CI26" s="507">
        <f>U26</f>
        <v>133</v>
      </c>
      <c r="CJ26" s="508"/>
      <c r="CK26" s="509"/>
      <c r="CL26" s="507">
        <f>R26</f>
        <v>130</v>
      </c>
      <c r="CM26" s="508"/>
      <c r="CN26" s="509"/>
      <c r="CO26" s="507">
        <f>O26</f>
        <v>125</v>
      </c>
      <c r="CP26" s="508"/>
      <c r="CQ26" s="509"/>
      <c r="CR26" s="507">
        <f>L26</f>
        <v>120</v>
      </c>
      <c r="CS26" s="508"/>
      <c r="CT26" s="509"/>
      <c r="CU26" s="507">
        <f>I26</f>
        <v>110</v>
      </c>
      <c r="CV26" s="508"/>
      <c r="CW26" s="509"/>
      <c r="CX26" s="507">
        <f>F26</f>
        <v>100</v>
      </c>
      <c r="CY26" s="508"/>
      <c r="CZ26" s="509"/>
      <c r="DB26">
        <v>0</v>
      </c>
      <c r="DC26">
        <f>F26</f>
        <v>100</v>
      </c>
      <c r="DD26">
        <f>I26</f>
        <v>110</v>
      </c>
      <c r="DE26">
        <f>L26</f>
        <v>120</v>
      </c>
      <c r="DF26">
        <f>O26</f>
        <v>125</v>
      </c>
      <c r="DG26">
        <f>R26</f>
        <v>130</v>
      </c>
      <c r="DH26">
        <f>U26</f>
        <v>133</v>
      </c>
      <c r="DI26">
        <f>X26</f>
        <v>135</v>
      </c>
      <c r="DJ26">
        <f>AA26</f>
        <v>137</v>
      </c>
      <c r="DK26">
        <f>AD26</f>
        <v>139</v>
      </c>
      <c r="DL26">
        <f>AG26</f>
        <v>142</v>
      </c>
      <c r="DM26">
        <f>AJ26</f>
        <v>0</v>
      </c>
      <c r="DN26">
        <f>AM26</f>
        <v>0</v>
      </c>
      <c r="DO26">
        <f>AP26</f>
        <v>0</v>
      </c>
      <c r="DP26">
        <f>AS26</f>
        <v>0</v>
      </c>
      <c r="DS26" s="399" t="s">
        <v>9</v>
      </c>
      <c r="DT26" s="401" t="s">
        <v>6</v>
      </c>
      <c r="DU26" s="399" t="s">
        <v>54</v>
      </c>
      <c r="DV26" s="400" t="s">
        <v>71</v>
      </c>
      <c r="DW26" s="399" t="s">
        <v>23</v>
      </c>
      <c r="DX26" s="399" t="s">
        <v>72</v>
      </c>
    </row>
    <row r="27" spans="1:128" ht="12.75" customHeight="1" x14ac:dyDescent="0.2">
      <c r="A27" s="402"/>
      <c r="B27" s="402"/>
      <c r="C27" s="402"/>
      <c r="D27" s="402"/>
      <c r="E27" s="402"/>
      <c r="F27" s="403">
        <f>30-COUNTBLANK(C28:C57)</f>
        <v>6</v>
      </c>
      <c r="G27" s="403"/>
      <c r="H27" s="403"/>
      <c r="I27" s="403">
        <f>COUNTIF(F$28:H$57,"o")+COUNTIF(F$28:H$57,"s")</f>
        <v>6</v>
      </c>
      <c r="J27" s="403"/>
      <c r="K27" s="403"/>
      <c r="L27" s="403">
        <f>COUNTIF(I$28:K$57,"o")+COUNTIF(I$28:K$57,"s")</f>
        <v>5</v>
      </c>
      <c r="M27" s="403"/>
      <c r="N27" s="403"/>
      <c r="O27" s="403">
        <f>COUNTIF(L$28:N$57,"o")+COUNTIF(L$28:N$57,"s")</f>
        <v>5</v>
      </c>
      <c r="P27" s="403"/>
      <c r="Q27" s="403"/>
      <c r="R27" s="403">
        <f>COUNTIF(O$28:Q$57,"o")+COUNTIF(O$28:Q$57,"s")</f>
        <v>4</v>
      </c>
      <c r="S27" s="403"/>
      <c r="T27" s="403"/>
      <c r="U27" s="403">
        <f>COUNTIF(R$28:T$57,"o")+COUNTIF(R$28:T$57,"s")</f>
        <v>2</v>
      </c>
      <c r="V27" s="403"/>
      <c r="W27" s="403"/>
      <c r="X27" s="403">
        <f>COUNTIF(U$28:W$57,"o")+COUNTIF(U$28:W$57,"s")</f>
        <v>2</v>
      </c>
      <c r="Y27" s="403"/>
      <c r="Z27" s="402"/>
      <c r="AA27" s="403">
        <f>COUNTIF(X$28:Z$57,"o")+COUNTIF(X$28:Z$57,"s")</f>
        <v>2</v>
      </c>
      <c r="AB27" s="402"/>
      <c r="AC27" s="402"/>
      <c r="AD27" s="403">
        <f>COUNTIF(AA$28:AC$57,"o")+COUNTIF(AA$28:AC$57,"s")</f>
        <v>2</v>
      </c>
      <c r="AE27" s="402"/>
      <c r="AF27" s="402"/>
      <c r="AG27" s="403">
        <f>COUNTIF(AD$28:AF$57,"o")+COUNTIF(AD$28:AF$57,"s")</f>
        <v>2</v>
      </c>
      <c r="AH27" s="402"/>
      <c r="AI27" s="402"/>
      <c r="AJ27" s="403">
        <f>COUNTIF(AG$28:AI$57,"o")+COUNTIF(AG$28:AI$57,"s")</f>
        <v>0</v>
      </c>
      <c r="AK27" s="402"/>
      <c r="AL27" s="402"/>
      <c r="AM27" s="403">
        <f>COUNTIF(AJ$28:AL$57,"o")+COUNTIF(AJ$28:AL$57,"s")</f>
        <v>0</v>
      </c>
      <c r="AN27" s="402"/>
      <c r="AO27" s="402"/>
      <c r="AP27" s="403">
        <f>COUNTIF(AM$28:AO$57,"o")+COUNTIF(AM$28:AO$57,"s")</f>
        <v>0</v>
      </c>
      <c r="AQ27" s="402"/>
      <c r="AR27" s="402"/>
      <c r="AS27" s="403">
        <f>COUNTIF(AP$28:AR$57,"o")+COUNTIF(AP$28:AR$57,"s")</f>
        <v>0</v>
      </c>
      <c r="AT27" s="402"/>
      <c r="AU27" s="402"/>
      <c r="AV27" s="9"/>
      <c r="AW27" s="9"/>
      <c r="BI27" s="402"/>
    </row>
    <row r="28" spans="1:128" ht="12.75" customHeight="1" x14ac:dyDescent="0.25">
      <c r="A28" s="404">
        <f t="shared" ref="A28:A34" si="144">IF(ISBLANK($C28),"",INT(BC28))</f>
        <v>1</v>
      </c>
      <c r="B28" s="405">
        <v>1881510004732</v>
      </c>
      <c r="C28" s="406" t="s">
        <v>113</v>
      </c>
      <c r="D28" s="406" t="s">
        <v>41</v>
      </c>
      <c r="E28" s="385">
        <v>1</v>
      </c>
      <c r="F28" s="407" t="s">
        <v>73</v>
      </c>
      <c r="G28" s="403"/>
      <c r="H28" s="408"/>
      <c r="I28" s="407" t="s">
        <v>73</v>
      </c>
      <c r="J28" s="403"/>
      <c r="K28" s="408"/>
      <c r="L28" s="407" t="s">
        <v>73</v>
      </c>
      <c r="M28" s="403"/>
      <c r="N28" s="408"/>
      <c r="O28" s="407" t="s">
        <v>60</v>
      </c>
      <c r="P28" s="403"/>
      <c r="Q28" s="408"/>
      <c r="R28" s="407" t="s">
        <v>60</v>
      </c>
      <c r="S28" s="403"/>
      <c r="T28" s="408"/>
      <c r="U28" s="407" t="s">
        <v>60</v>
      </c>
      <c r="V28" s="403"/>
      <c r="W28" s="408"/>
      <c r="X28" s="407" t="s">
        <v>61</v>
      </c>
      <c r="Y28" s="403" t="s">
        <v>61</v>
      </c>
      <c r="Z28" s="408" t="s">
        <v>60</v>
      </c>
      <c r="AA28" s="407" t="s">
        <v>60</v>
      </c>
      <c r="AB28" s="403"/>
      <c r="AC28" s="408"/>
      <c r="AD28" s="407" t="s">
        <v>61</v>
      </c>
      <c r="AE28" s="403" t="s">
        <v>60</v>
      </c>
      <c r="AF28" s="408"/>
      <c r="AG28" s="407" t="s">
        <v>61</v>
      </c>
      <c r="AH28" s="403" t="s">
        <v>61</v>
      </c>
      <c r="AI28" s="408" t="s">
        <v>61</v>
      </c>
      <c r="AJ28" s="407"/>
      <c r="AK28" s="403"/>
      <c r="AL28" s="408"/>
      <c r="AM28" s="407"/>
      <c r="AN28" s="403"/>
      <c r="AO28" s="408"/>
      <c r="AP28" s="407"/>
      <c r="AQ28" s="403"/>
      <c r="AR28" s="408"/>
      <c r="AS28" s="407"/>
      <c r="AT28" s="403"/>
      <c r="AU28" s="408"/>
      <c r="AV28" s="10"/>
      <c r="AW28" s="10"/>
      <c r="AX28" s="385">
        <f t="shared" ref="AX28:AX35" si="145">IF(ISBLANK($C28),0,RANK($BC28,$BC$28:$BC$57,1))</f>
        <v>1</v>
      </c>
      <c r="AY28" s="385">
        <f t="shared" ref="AY28:AY34" si="146">IF($BG28&gt;$BE28,$BG28,$BE28)</f>
        <v>139</v>
      </c>
      <c r="AZ28" s="385">
        <f t="shared" ref="AZ28:AZ35" si="147">HLOOKUP($AY28,$DB$26:$DP$57,ROW()-25,0)</f>
        <v>1</v>
      </c>
      <c r="BA28" s="385">
        <f t="shared" ref="BA28:BA34" si="148">COUNTIF($F28:$AU28,"x")+COUNTIF($F28:$AU28,"o")</f>
        <v>12</v>
      </c>
      <c r="BB28" s="385">
        <f t="shared" ref="BB28:BB35" si="149">IF(OR(ISBLANK(C28),ISNA(HLOOKUP("x",$F28:$AU58,59-ROW(),0))),0,HLOOKUP("x",$F28:$AU58,59-ROW(),0))</f>
        <v>135</v>
      </c>
      <c r="BC28" s="404">
        <f t="shared" ref="BC28:BC35" si="150">IF(ISBLANK($C28),"",RANK($BI28,$BI$28:$BI$57,0)+0.000001*ROW())</f>
        <v>1.0000279999999999</v>
      </c>
      <c r="BD28" s="406" t="str">
        <f t="shared" ref="BD28:BD34" si="151">IF(ISBLANK($C28),"",$C28)</f>
        <v>Смирнов Михаил</v>
      </c>
      <c r="BE28" s="385">
        <f t="shared" ref="BE28:BE35" si="152">IF(ISNA(HLOOKUP("o",$BK28:$CZ58,59-ROW(),0)),0,HLOOKUP("o",$BK28:$CZ58,59-ROW(),0))</f>
        <v>139</v>
      </c>
      <c r="BF28" s="385">
        <f t="shared" ref="BF28:BF35" si="153">IF(ISNA(HLOOKUP("s",$BK28:$CZ58,59-ROW(),0)),0,HLOOKUP("s",$BK28:$CZ58,59-ROW(),0))</f>
        <v>120</v>
      </c>
      <c r="BG28" s="385">
        <f t="shared" ref="BG28:BG35" si="154">IF(ISNA(HLOOKUP("p",$BK28:$CZ58,59-ROW(),0)),0,HLOOKUP("p",$BK28:$CZ58,59-ROW(),0))</f>
        <v>0</v>
      </c>
      <c r="BH28" s="385">
        <f t="shared" ref="BH28:BH34" si="155">IF(BF28&lt;AY28,AY28,BF28)</f>
        <v>139</v>
      </c>
      <c r="BI28" s="406">
        <f t="shared" ref="BI28:BI34" si="156">AY28-AZ28*0.03-BA28*0.001+IF(BB28=0,AY28+1,AY28)*0.0000005-ISBLANK(C28)</f>
        <v>138.95806949999999</v>
      </c>
      <c r="BK28" s="407">
        <f t="shared" ref="BK28:BK34" si="157">AU28</f>
        <v>0</v>
      </c>
      <c r="BL28" s="403">
        <f t="shared" ref="BL28:BL34" si="158">AT28</f>
        <v>0</v>
      </c>
      <c r="BM28" s="408">
        <f t="shared" ref="BM28:BM34" si="159">AS28</f>
        <v>0</v>
      </c>
      <c r="BN28" s="407">
        <f t="shared" ref="BN28:BN34" si="160">AR28</f>
        <v>0</v>
      </c>
      <c r="BO28" s="403">
        <f t="shared" ref="BO28:BO34" si="161">AQ28</f>
        <v>0</v>
      </c>
      <c r="BP28" s="408">
        <f t="shared" ref="BP28:BP34" si="162">AP28</f>
        <v>0</v>
      </c>
      <c r="BQ28" s="407">
        <f t="shared" ref="BQ28:BQ34" si="163">AO28</f>
        <v>0</v>
      </c>
      <c r="BR28" s="403">
        <f t="shared" ref="BR28:BR34" si="164">AN28</f>
        <v>0</v>
      </c>
      <c r="BS28" s="408">
        <f t="shared" ref="BS28:BS34" si="165">AM28</f>
        <v>0</v>
      </c>
      <c r="BT28" s="407">
        <f t="shared" ref="BT28:BT34" si="166">AL28</f>
        <v>0</v>
      </c>
      <c r="BU28" s="403">
        <f t="shared" ref="BU28:BU34" si="167">AK28</f>
        <v>0</v>
      </c>
      <c r="BV28" s="408">
        <f t="shared" ref="BV28:BV34" si="168">AJ28</f>
        <v>0</v>
      </c>
      <c r="BW28" s="407" t="str">
        <f t="shared" ref="BW28:BW34" si="169">AI28</f>
        <v>x</v>
      </c>
      <c r="BX28" s="403" t="str">
        <f t="shared" ref="BX28:BX34" si="170">AH28</f>
        <v>x</v>
      </c>
      <c r="BY28" s="408" t="str">
        <f t="shared" ref="BY28:BY34" si="171">AG28</f>
        <v>x</v>
      </c>
      <c r="BZ28" s="407">
        <f t="shared" ref="BZ28:BZ34" si="172">AF28</f>
        <v>0</v>
      </c>
      <c r="CA28" s="403" t="str">
        <f t="shared" ref="CA28:CA34" si="173">AE28</f>
        <v>o</v>
      </c>
      <c r="CB28" s="408" t="str">
        <f t="shared" ref="CB28:CB34" si="174">AD28</f>
        <v>x</v>
      </c>
      <c r="CC28" s="407">
        <f t="shared" ref="CC28:CC34" si="175">AC28</f>
        <v>0</v>
      </c>
      <c r="CD28" s="403">
        <f t="shared" ref="CD28:CD34" si="176">AB28</f>
        <v>0</v>
      </c>
      <c r="CE28" s="408" t="str">
        <f t="shared" ref="CE28:CE34" si="177">AA28</f>
        <v>o</v>
      </c>
      <c r="CF28" s="407" t="str">
        <f t="shared" ref="CF28:CF34" si="178">Z28</f>
        <v>o</v>
      </c>
      <c r="CG28" s="403" t="str">
        <f t="shared" ref="CG28:CG34" si="179">Y28</f>
        <v>x</v>
      </c>
      <c r="CH28" s="408" t="str">
        <f t="shared" ref="CH28:CH34" si="180">X28</f>
        <v>x</v>
      </c>
      <c r="CI28" s="407">
        <f t="shared" ref="CI28:CI34" si="181">W28</f>
        <v>0</v>
      </c>
      <c r="CJ28" s="403">
        <f t="shared" ref="CJ28:CJ34" si="182">V28</f>
        <v>0</v>
      </c>
      <c r="CK28" s="408" t="str">
        <f t="shared" ref="CK28:CK34" si="183">U28</f>
        <v>o</v>
      </c>
      <c r="CL28" s="407">
        <f t="shared" ref="CL28:CL34" si="184">T28</f>
        <v>0</v>
      </c>
      <c r="CM28" s="403">
        <f t="shared" ref="CM28:CM34" si="185">S28</f>
        <v>0</v>
      </c>
      <c r="CN28" s="408" t="str">
        <f t="shared" ref="CN28:CN34" si="186">R28</f>
        <v>o</v>
      </c>
      <c r="CO28" s="407">
        <f t="shared" ref="CO28:CO34" si="187">Q28</f>
        <v>0</v>
      </c>
      <c r="CP28" s="403">
        <f t="shared" ref="CP28:CP34" si="188">P28</f>
        <v>0</v>
      </c>
      <c r="CQ28" s="408" t="str">
        <f t="shared" ref="CQ28:CQ34" si="189">O28</f>
        <v>o</v>
      </c>
      <c r="CR28" s="407">
        <f t="shared" ref="CR28:CR34" si="190">N28</f>
        <v>0</v>
      </c>
      <c r="CS28" s="403">
        <f t="shared" ref="CS28:CS34" si="191">M28</f>
        <v>0</v>
      </c>
      <c r="CT28" s="408" t="str">
        <f t="shared" ref="CT28:CT34" si="192">L28</f>
        <v>s</v>
      </c>
      <c r="CU28" s="407">
        <f t="shared" ref="CU28:CU34" si="193">K28</f>
        <v>0</v>
      </c>
      <c r="CV28" s="403">
        <f t="shared" ref="CV28:CV34" si="194">J28</f>
        <v>0</v>
      </c>
      <c r="CW28" s="408" t="str">
        <f t="shared" ref="CW28:CW34" si="195">I28</f>
        <v>s</v>
      </c>
      <c r="CX28" s="407">
        <f t="shared" ref="CX28:CX34" si="196">H28</f>
        <v>0</v>
      </c>
      <c r="CY28" s="403">
        <f t="shared" ref="CY28:CY34" si="197">G28</f>
        <v>0</v>
      </c>
      <c r="CZ28" s="408" t="str">
        <f t="shared" ref="CZ28:CZ34" si="198">F28</f>
        <v>s</v>
      </c>
      <c r="DB28">
        <v>0</v>
      </c>
      <c r="DC28">
        <f t="shared" ref="DC28:DC34" si="199">COUNTIF($F28:$H28,"x")</f>
        <v>0</v>
      </c>
      <c r="DD28">
        <f t="shared" ref="DD28:DD34" si="200">COUNTIF($I28:$K28,"x")</f>
        <v>0</v>
      </c>
      <c r="DE28">
        <f t="shared" ref="DE28:DE34" si="201">COUNTIF($L28:$N28,"x")</f>
        <v>0</v>
      </c>
      <c r="DF28">
        <f t="shared" ref="DF28:DF34" si="202">COUNTIF($O28:$Q28,"x")</f>
        <v>0</v>
      </c>
      <c r="DG28">
        <f t="shared" ref="DG28:DG34" si="203">COUNTIF($R28:$T28,"x")</f>
        <v>0</v>
      </c>
      <c r="DH28">
        <f t="shared" ref="DH28:DH34" si="204">COUNTIF($U28:$W28,"x")</f>
        <v>0</v>
      </c>
      <c r="DI28">
        <f t="shared" ref="DI28:DI34" si="205">COUNTIF($X28:$Z28,"x")</f>
        <v>2</v>
      </c>
      <c r="DJ28">
        <f t="shared" ref="DJ28:DJ34" si="206">COUNTIF($AA28:$AC28,"x")</f>
        <v>0</v>
      </c>
      <c r="DK28">
        <f t="shared" ref="DK28:DK34" si="207">COUNTIF($AD28:$AF28,"x")</f>
        <v>1</v>
      </c>
      <c r="DL28">
        <f t="shared" ref="DL28:DL34" si="208">COUNTIF($AG28:$AI28,"x")</f>
        <v>3</v>
      </c>
      <c r="DM28">
        <f t="shared" ref="DM28:DM34" si="209">COUNTIF($AJ28:$AL28,"x")</f>
        <v>0</v>
      </c>
      <c r="DN28">
        <f t="shared" ref="DN28:DN34" si="210">COUNTIF($AM28:$AO28,"x")</f>
        <v>0</v>
      </c>
      <c r="DO28">
        <f t="shared" ref="DO28:DO34" si="211">COUNTIF($AP28:$AR28,"x")</f>
        <v>0</v>
      </c>
      <c r="DP28">
        <f t="shared" ref="DP28:DP34" si="212">COUNTIF($AS28:$AU28,"x")</f>
        <v>0</v>
      </c>
      <c r="DR28" s="1">
        <f t="shared" ref="DR28:DR34" si="213">IF(ROW()-27&gt;$F$27,0,ROW()-27)</f>
        <v>1</v>
      </c>
      <c r="DS28" s="385">
        <f t="shared" ref="DS28:DS35" si="214">VLOOKUP($DR28,$AX$28:$BD$57,6,0)</f>
        <v>1.0000279999999999</v>
      </c>
      <c r="DT28" s="406" t="str">
        <f t="shared" ref="DT28:DT35" si="215">VLOOKUP($DR28,$AX$28:$BD$57,7,0)</f>
        <v>Смирнов Михаил</v>
      </c>
      <c r="DU28" s="385">
        <f t="shared" ref="DU28:DU35" si="216">VLOOKUP($DR28,$AX$28:$BD$57,2,0)</f>
        <v>139</v>
      </c>
      <c r="DV28" s="385">
        <f t="shared" ref="DV28:DV35" si="217">VLOOKUP($DR28,$AX$28:$BD$57,3,0)</f>
        <v>1</v>
      </c>
      <c r="DW28" s="385">
        <f t="shared" ref="DW28:DW35" si="218">VLOOKUP($DR28,$AX$28:$BD$57,4,0)</f>
        <v>12</v>
      </c>
      <c r="DX28" s="385">
        <f t="shared" ref="DX28:DX35" si="219">VLOOKUP($DR28,$AX$28:$BD$57,5,0)</f>
        <v>135</v>
      </c>
    </row>
    <row r="29" spans="1:128" ht="12.75" customHeight="1" x14ac:dyDescent="0.25">
      <c r="A29" s="404">
        <f t="shared" si="144"/>
        <v>2</v>
      </c>
      <c r="B29" s="405">
        <v>1971510004730</v>
      </c>
      <c r="C29" s="406" t="s">
        <v>150</v>
      </c>
      <c r="D29" s="406" t="s">
        <v>42</v>
      </c>
      <c r="E29" s="385">
        <v>7</v>
      </c>
      <c r="F29" s="407" t="s">
        <v>73</v>
      </c>
      <c r="G29" s="403"/>
      <c r="H29" s="408"/>
      <c r="I29" s="407" t="s">
        <v>73</v>
      </c>
      <c r="J29" s="403"/>
      <c r="K29" s="408"/>
      <c r="L29" s="407" t="s">
        <v>60</v>
      </c>
      <c r="M29" s="403"/>
      <c r="N29" s="408"/>
      <c r="O29" s="407" t="s">
        <v>60</v>
      </c>
      <c r="P29" s="403"/>
      <c r="Q29" s="408"/>
      <c r="R29" s="407" t="s">
        <v>60</v>
      </c>
      <c r="S29" s="403"/>
      <c r="T29" s="408"/>
      <c r="U29" s="407" t="s">
        <v>60</v>
      </c>
      <c r="V29" s="403"/>
      <c r="W29" s="408"/>
      <c r="X29" s="407" t="s">
        <v>61</v>
      </c>
      <c r="Y29" s="403" t="s">
        <v>60</v>
      </c>
      <c r="Z29" s="408"/>
      <c r="AA29" s="407" t="s">
        <v>60</v>
      </c>
      <c r="AB29" s="403"/>
      <c r="AC29" s="408"/>
      <c r="AD29" s="407" t="s">
        <v>61</v>
      </c>
      <c r="AE29" s="403" t="s">
        <v>61</v>
      </c>
      <c r="AF29" s="408" t="s">
        <v>60</v>
      </c>
      <c r="AG29" s="407" t="s">
        <v>61</v>
      </c>
      <c r="AH29" s="403" t="s">
        <v>61</v>
      </c>
      <c r="AI29" s="408" t="s">
        <v>61</v>
      </c>
      <c r="AJ29" s="407"/>
      <c r="AK29" s="403"/>
      <c r="AL29" s="408"/>
      <c r="AM29" s="407"/>
      <c r="AN29" s="403"/>
      <c r="AO29" s="408"/>
      <c r="AP29" s="407"/>
      <c r="AQ29" s="403"/>
      <c r="AR29" s="408"/>
      <c r="AS29" s="407"/>
      <c r="AT29" s="403"/>
      <c r="AU29" s="408"/>
      <c r="AV29" s="10"/>
      <c r="AW29" s="10"/>
      <c r="AX29" s="385">
        <f t="shared" si="145"/>
        <v>2</v>
      </c>
      <c r="AY29" s="385">
        <f t="shared" si="146"/>
        <v>139</v>
      </c>
      <c r="AZ29" s="385">
        <f t="shared" si="147"/>
        <v>2</v>
      </c>
      <c r="BA29" s="385">
        <f t="shared" si="148"/>
        <v>13</v>
      </c>
      <c r="BB29" s="385">
        <f t="shared" si="149"/>
        <v>135</v>
      </c>
      <c r="BC29" s="404">
        <f t="shared" si="150"/>
        <v>2.0000290000000001</v>
      </c>
      <c r="BD29" s="406" t="str">
        <f t="shared" si="151"/>
        <v>Елаев Иван</v>
      </c>
      <c r="BE29" s="385">
        <f t="shared" si="152"/>
        <v>139</v>
      </c>
      <c r="BF29" s="385">
        <f t="shared" si="153"/>
        <v>110</v>
      </c>
      <c r="BG29" s="385">
        <f t="shared" si="154"/>
        <v>0</v>
      </c>
      <c r="BH29" s="385">
        <f t="shared" si="155"/>
        <v>139</v>
      </c>
      <c r="BI29" s="406">
        <f t="shared" si="156"/>
        <v>138.92706949999999</v>
      </c>
      <c r="BK29" s="407">
        <f t="shared" si="157"/>
        <v>0</v>
      </c>
      <c r="BL29" s="403">
        <f t="shared" si="158"/>
        <v>0</v>
      </c>
      <c r="BM29" s="408">
        <f t="shared" si="159"/>
        <v>0</v>
      </c>
      <c r="BN29" s="407">
        <f t="shared" si="160"/>
        <v>0</v>
      </c>
      <c r="BO29" s="403">
        <f t="shared" si="161"/>
        <v>0</v>
      </c>
      <c r="BP29" s="408">
        <f t="shared" si="162"/>
        <v>0</v>
      </c>
      <c r="BQ29" s="407">
        <f t="shared" si="163"/>
        <v>0</v>
      </c>
      <c r="BR29" s="403">
        <f t="shared" si="164"/>
        <v>0</v>
      </c>
      <c r="BS29" s="408">
        <f t="shared" si="165"/>
        <v>0</v>
      </c>
      <c r="BT29" s="407">
        <f t="shared" si="166"/>
        <v>0</v>
      </c>
      <c r="BU29" s="403">
        <f t="shared" si="167"/>
        <v>0</v>
      </c>
      <c r="BV29" s="408">
        <f t="shared" si="168"/>
        <v>0</v>
      </c>
      <c r="BW29" s="407" t="str">
        <f t="shared" si="169"/>
        <v>x</v>
      </c>
      <c r="BX29" s="403" t="str">
        <f t="shared" si="170"/>
        <v>x</v>
      </c>
      <c r="BY29" s="408" t="str">
        <f t="shared" si="171"/>
        <v>x</v>
      </c>
      <c r="BZ29" s="407" t="str">
        <f t="shared" si="172"/>
        <v>o</v>
      </c>
      <c r="CA29" s="403" t="str">
        <f t="shared" si="173"/>
        <v>x</v>
      </c>
      <c r="CB29" s="408" t="str">
        <f t="shared" si="174"/>
        <v>x</v>
      </c>
      <c r="CC29" s="407">
        <f t="shared" si="175"/>
        <v>0</v>
      </c>
      <c r="CD29" s="403">
        <f t="shared" si="176"/>
        <v>0</v>
      </c>
      <c r="CE29" s="408" t="str">
        <f t="shared" si="177"/>
        <v>o</v>
      </c>
      <c r="CF29" s="407">
        <f t="shared" si="178"/>
        <v>0</v>
      </c>
      <c r="CG29" s="403" t="str">
        <f t="shared" si="179"/>
        <v>o</v>
      </c>
      <c r="CH29" s="408" t="str">
        <f t="shared" si="180"/>
        <v>x</v>
      </c>
      <c r="CI29" s="407">
        <f t="shared" si="181"/>
        <v>0</v>
      </c>
      <c r="CJ29" s="403">
        <f t="shared" si="182"/>
        <v>0</v>
      </c>
      <c r="CK29" s="408" t="str">
        <f t="shared" si="183"/>
        <v>o</v>
      </c>
      <c r="CL29" s="407">
        <f t="shared" si="184"/>
        <v>0</v>
      </c>
      <c r="CM29" s="403">
        <f t="shared" si="185"/>
        <v>0</v>
      </c>
      <c r="CN29" s="408" t="str">
        <f t="shared" si="186"/>
        <v>o</v>
      </c>
      <c r="CO29" s="407">
        <f t="shared" si="187"/>
        <v>0</v>
      </c>
      <c r="CP29" s="403">
        <f t="shared" si="188"/>
        <v>0</v>
      </c>
      <c r="CQ29" s="408" t="str">
        <f t="shared" si="189"/>
        <v>o</v>
      </c>
      <c r="CR29" s="407">
        <f t="shared" si="190"/>
        <v>0</v>
      </c>
      <c r="CS29" s="403">
        <f t="shared" si="191"/>
        <v>0</v>
      </c>
      <c r="CT29" s="408" t="str">
        <f t="shared" si="192"/>
        <v>o</v>
      </c>
      <c r="CU29" s="407">
        <f t="shared" si="193"/>
        <v>0</v>
      </c>
      <c r="CV29" s="403">
        <f t="shared" si="194"/>
        <v>0</v>
      </c>
      <c r="CW29" s="408" t="str">
        <f t="shared" si="195"/>
        <v>s</v>
      </c>
      <c r="CX29" s="407">
        <f t="shared" si="196"/>
        <v>0</v>
      </c>
      <c r="CY29" s="403">
        <f t="shared" si="197"/>
        <v>0</v>
      </c>
      <c r="CZ29" s="408" t="str">
        <f t="shared" si="198"/>
        <v>s</v>
      </c>
      <c r="DB29">
        <v>0</v>
      </c>
      <c r="DC29">
        <f t="shared" si="199"/>
        <v>0</v>
      </c>
      <c r="DD29">
        <f t="shared" si="200"/>
        <v>0</v>
      </c>
      <c r="DE29">
        <f t="shared" si="201"/>
        <v>0</v>
      </c>
      <c r="DF29">
        <f t="shared" si="202"/>
        <v>0</v>
      </c>
      <c r="DG29">
        <f t="shared" si="203"/>
        <v>0</v>
      </c>
      <c r="DH29">
        <f t="shared" si="204"/>
        <v>0</v>
      </c>
      <c r="DI29">
        <f t="shared" si="205"/>
        <v>1</v>
      </c>
      <c r="DJ29">
        <f t="shared" si="206"/>
        <v>0</v>
      </c>
      <c r="DK29">
        <f t="shared" si="207"/>
        <v>2</v>
      </c>
      <c r="DL29">
        <f t="shared" si="208"/>
        <v>3</v>
      </c>
      <c r="DM29">
        <f t="shared" si="209"/>
        <v>0</v>
      </c>
      <c r="DN29">
        <f t="shared" si="210"/>
        <v>0</v>
      </c>
      <c r="DO29">
        <f t="shared" si="211"/>
        <v>0</v>
      </c>
      <c r="DP29">
        <f t="shared" si="212"/>
        <v>0</v>
      </c>
      <c r="DR29" s="1">
        <f t="shared" si="213"/>
        <v>2</v>
      </c>
      <c r="DS29" s="385">
        <f t="shared" si="214"/>
        <v>2.0000290000000001</v>
      </c>
      <c r="DT29" s="406" t="str">
        <f t="shared" si="215"/>
        <v>Елаев Иван</v>
      </c>
      <c r="DU29" s="385">
        <f t="shared" si="216"/>
        <v>139</v>
      </c>
      <c r="DV29" s="385">
        <f t="shared" si="217"/>
        <v>2</v>
      </c>
      <c r="DW29" s="385">
        <f t="shared" si="218"/>
        <v>13</v>
      </c>
      <c r="DX29" s="385">
        <f t="shared" si="219"/>
        <v>135</v>
      </c>
    </row>
    <row r="30" spans="1:128" ht="12.75" customHeight="1" x14ac:dyDescent="0.25">
      <c r="A30" s="404">
        <f t="shared" si="144"/>
        <v>3</v>
      </c>
      <c r="B30" s="405">
        <v>1971510003533</v>
      </c>
      <c r="C30" s="406" t="s">
        <v>147</v>
      </c>
      <c r="D30" s="406" t="s">
        <v>148</v>
      </c>
      <c r="E30" s="385">
        <v>3</v>
      </c>
      <c r="F30" s="407" t="s">
        <v>73</v>
      </c>
      <c r="G30" s="403"/>
      <c r="H30" s="408"/>
      <c r="I30" s="407" t="s">
        <v>73</v>
      </c>
      <c r="J30" s="403"/>
      <c r="K30" s="408"/>
      <c r="L30" s="407" t="s">
        <v>61</v>
      </c>
      <c r="M30" s="403" t="s">
        <v>60</v>
      </c>
      <c r="N30" s="408"/>
      <c r="O30" s="407" t="s">
        <v>60</v>
      </c>
      <c r="P30" s="403"/>
      <c r="Q30" s="408"/>
      <c r="R30" s="407" t="s">
        <v>61</v>
      </c>
      <c r="S30" s="403" t="s">
        <v>61</v>
      </c>
      <c r="T30" s="408"/>
      <c r="U30" s="407"/>
      <c r="V30" s="403"/>
      <c r="W30" s="408"/>
      <c r="X30" s="407"/>
      <c r="Y30" s="403"/>
      <c r="Z30" s="408"/>
      <c r="AA30" s="407"/>
      <c r="AB30" s="403"/>
      <c r="AC30" s="408"/>
      <c r="AD30" s="407"/>
      <c r="AE30" s="403"/>
      <c r="AF30" s="408"/>
      <c r="AG30" s="407"/>
      <c r="AH30" s="403"/>
      <c r="AI30" s="408"/>
      <c r="AJ30" s="407"/>
      <c r="AK30" s="403"/>
      <c r="AL30" s="408"/>
      <c r="AM30" s="407"/>
      <c r="AN30" s="403"/>
      <c r="AO30" s="408"/>
      <c r="AP30" s="407"/>
      <c r="AQ30" s="403"/>
      <c r="AR30" s="408"/>
      <c r="AS30" s="407"/>
      <c r="AT30" s="403"/>
      <c r="AU30" s="408"/>
      <c r="AV30" s="10"/>
      <c r="AW30" s="10"/>
      <c r="AX30" s="385">
        <f t="shared" si="145"/>
        <v>3</v>
      </c>
      <c r="AY30" s="385">
        <f t="shared" si="146"/>
        <v>125</v>
      </c>
      <c r="AZ30" s="385">
        <f t="shared" si="147"/>
        <v>0</v>
      </c>
      <c r="BA30" s="385">
        <f t="shared" si="148"/>
        <v>5</v>
      </c>
      <c r="BB30" s="385">
        <f t="shared" si="149"/>
        <v>120</v>
      </c>
      <c r="BC30" s="404">
        <f t="shared" si="150"/>
        <v>3.0000300000000002</v>
      </c>
      <c r="BD30" s="406" t="str">
        <f t="shared" si="151"/>
        <v>Гаценко Владислав</v>
      </c>
      <c r="BE30" s="385">
        <f t="shared" si="152"/>
        <v>125</v>
      </c>
      <c r="BF30" s="385">
        <f t="shared" si="153"/>
        <v>110</v>
      </c>
      <c r="BG30" s="385">
        <f t="shared" si="154"/>
        <v>0</v>
      </c>
      <c r="BH30" s="385">
        <f t="shared" si="155"/>
        <v>125</v>
      </c>
      <c r="BI30" s="406">
        <f t="shared" si="156"/>
        <v>124.9950625</v>
      </c>
      <c r="BK30" s="407">
        <f t="shared" si="157"/>
        <v>0</v>
      </c>
      <c r="BL30" s="403">
        <f t="shared" si="158"/>
        <v>0</v>
      </c>
      <c r="BM30" s="408">
        <f t="shared" si="159"/>
        <v>0</v>
      </c>
      <c r="BN30" s="407">
        <f t="shared" si="160"/>
        <v>0</v>
      </c>
      <c r="BO30" s="403">
        <f t="shared" si="161"/>
        <v>0</v>
      </c>
      <c r="BP30" s="408">
        <f t="shared" si="162"/>
        <v>0</v>
      </c>
      <c r="BQ30" s="407">
        <f t="shared" si="163"/>
        <v>0</v>
      </c>
      <c r="BR30" s="403">
        <f t="shared" si="164"/>
        <v>0</v>
      </c>
      <c r="BS30" s="408">
        <f t="shared" si="165"/>
        <v>0</v>
      </c>
      <c r="BT30" s="407">
        <f t="shared" si="166"/>
        <v>0</v>
      </c>
      <c r="BU30" s="403">
        <f t="shared" si="167"/>
        <v>0</v>
      </c>
      <c r="BV30" s="408">
        <f t="shared" si="168"/>
        <v>0</v>
      </c>
      <c r="BW30" s="407">
        <f t="shared" si="169"/>
        <v>0</v>
      </c>
      <c r="BX30" s="403">
        <f t="shared" si="170"/>
        <v>0</v>
      </c>
      <c r="BY30" s="408">
        <f t="shared" si="171"/>
        <v>0</v>
      </c>
      <c r="BZ30" s="407">
        <f t="shared" si="172"/>
        <v>0</v>
      </c>
      <c r="CA30" s="403">
        <f t="shared" si="173"/>
        <v>0</v>
      </c>
      <c r="CB30" s="408">
        <f t="shared" si="174"/>
        <v>0</v>
      </c>
      <c r="CC30" s="407">
        <f t="shared" si="175"/>
        <v>0</v>
      </c>
      <c r="CD30" s="403">
        <f t="shared" si="176"/>
        <v>0</v>
      </c>
      <c r="CE30" s="408">
        <f t="shared" si="177"/>
        <v>0</v>
      </c>
      <c r="CF30" s="407">
        <f t="shared" si="178"/>
        <v>0</v>
      </c>
      <c r="CG30" s="403">
        <f t="shared" si="179"/>
        <v>0</v>
      </c>
      <c r="CH30" s="408">
        <f t="shared" si="180"/>
        <v>0</v>
      </c>
      <c r="CI30" s="407">
        <f t="shared" si="181"/>
        <v>0</v>
      </c>
      <c r="CJ30" s="403">
        <f t="shared" si="182"/>
        <v>0</v>
      </c>
      <c r="CK30" s="408">
        <f t="shared" si="183"/>
        <v>0</v>
      </c>
      <c r="CL30" s="407">
        <f t="shared" si="184"/>
        <v>0</v>
      </c>
      <c r="CM30" s="403" t="str">
        <f t="shared" si="185"/>
        <v>x</v>
      </c>
      <c r="CN30" s="408" t="str">
        <f t="shared" si="186"/>
        <v>x</v>
      </c>
      <c r="CO30" s="407">
        <f t="shared" si="187"/>
        <v>0</v>
      </c>
      <c r="CP30" s="403">
        <f t="shared" si="188"/>
        <v>0</v>
      </c>
      <c r="CQ30" s="408" t="str">
        <f t="shared" si="189"/>
        <v>o</v>
      </c>
      <c r="CR30" s="407">
        <f t="shared" si="190"/>
        <v>0</v>
      </c>
      <c r="CS30" s="403" t="str">
        <f t="shared" si="191"/>
        <v>o</v>
      </c>
      <c r="CT30" s="408" t="str">
        <f t="shared" si="192"/>
        <v>x</v>
      </c>
      <c r="CU30" s="407">
        <f t="shared" si="193"/>
        <v>0</v>
      </c>
      <c r="CV30" s="403">
        <f t="shared" si="194"/>
        <v>0</v>
      </c>
      <c r="CW30" s="408" t="str">
        <f t="shared" si="195"/>
        <v>s</v>
      </c>
      <c r="CX30" s="407">
        <f t="shared" si="196"/>
        <v>0</v>
      </c>
      <c r="CY30" s="403">
        <f t="shared" si="197"/>
        <v>0</v>
      </c>
      <c r="CZ30" s="408" t="str">
        <f t="shared" si="198"/>
        <v>s</v>
      </c>
      <c r="DB30">
        <v>0</v>
      </c>
      <c r="DC30">
        <f t="shared" si="199"/>
        <v>0</v>
      </c>
      <c r="DD30">
        <f t="shared" si="200"/>
        <v>0</v>
      </c>
      <c r="DE30">
        <f t="shared" si="201"/>
        <v>1</v>
      </c>
      <c r="DF30">
        <f t="shared" si="202"/>
        <v>0</v>
      </c>
      <c r="DG30">
        <f t="shared" si="203"/>
        <v>2</v>
      </c>
      <c r="DH30">
        <f t="shared" si="204"/>
        <v>0</v>
      </c>
      <c r="DI30">
        <f t="shared" si="205"/>
        <v>0</v>
      </c>
      <c r="DJ30">
        <f t="shared" si="206"/>
        <v>0</v>
      </c>
      <c r="DK30">
        <f t="shared" si="207"/>
        <v>0</v>
      </c>
      <c r="DL30">
        <f t="shared" si="208"/>
        <v>0</v>
      </c>
      <c r="DM30">
        <f t="shared" si="209"/>
        <v>0</v>
      </c>
      <c r="DN30">
        <f t="shared" si="210"/>
        <v>0</v>
      </c>
      <c r="DO30">
        <f t="shared" si="211"/>
        <v>0</v>
      </c>
      <c r="DP30">
        <f t="shared" si="212"/>
        <v>0</v>
      </c>
      <c r="DR30" s="1">
        <f t="shared" si="213"/>
        <v>3</v>
      </c>
      <c r="DS30" s="385">
        <f t="shared" si="214"/>
        <v>3.0000300000000002</v>
      </c>
      <c r="DT30" s="406" t="str">
        <f t="shared" si="215"/>
        <v>Гаценко Владислав</v>
      </c>
      <c r="DU30" s="385">
        <f t="shared" si="216"/>
        <v>125</v>
      </c>
      <c r="DV30" s="385">
        <f t="shared" si="217"/>
        <v>0</v>
      </c>
      <c r="DW30" s="385">
        <f t="shared" si="218"/>
        <v>5</v>
      </c>
      <c r="DX30" s="385">
        <f t="shared" si="219"/>
        <v>120</v>
      </c>
    </row>
    <row r="31" spans="1:128" ht="12.75" customHeight="1" x14ac:dyDescent="0.25">
      <c r="A31" s="404">
        <f t="shared" si="144"/>
        <v>4</v>
      </c>
      <c r="B31" s="405">
        <v>1891510001981</v>
      </c>
      <c r="C31" s="406" t="s">
        <v>111</v>
      </c>
      <c r="D31" s="406" t="s">
        <v>74</v>
      </c>
      <c r="E31" s="385">
        <v>4</v>
      </c>
      <c r="F31" s="407" t="s">
        <v>73</v>
      </c>
      <c r="G31" s="403"/>
      <c r="H31" s="408"/>
      <c r="I31" s="407" t="s">
        <v>60</v>
      </c>
      <c r="J31" s="403"/>
      <c r="K31" s="408"/>
      <c r="L31" s="407" t="s">
        <v>61</v>
      </c>
      <c r="M31" s="403" t="s">
        <v>60</v>
      </c>
      <c r="N31" s="408"/>
      <c r="O31" s="407" t="s">
        <v>61</v>
      </c>
      <c r="P31" s="403" t="s">
        <v>60</v>
      </c>
      <c r="Q31" s="408"/>
      <c r="R31" s="407" t="s">
        <v>61</v>
      </c>
      <c r="S31" s="403" t="s">
        <v>61</v>
      </c>
      <c r="T31" s="408"/>
      <c r="U31" s="407"/>
      <c r="V31" s="403"/>
      <c r="W31" s="408"/>
      <c r="X31" s="407"/>
      <c r="Y31" s="403"/>
      <c r="Z31" s="408"/>
      <c r="AA31" s="407"/>
      <c r="AB31" s="403"/>
      <c r="AC31" s="408"/>
      <c r="AD31" s="407"/>
      <c r="AE31" s="403"/>
      <c r="AF31" s="408"/>
      <c r="AG31" s="407"/>
      <c r="AH31" s="403"/>
      <c r="AI31" s="408"/>
      <c r="AJ31" s="407"/>
      <c r="AK31" s="403"/>
      <c r="AL31" s="408"/>
      <c r="AM31" s="407"/>
      <c r="AN31" s="403"/>
      <c r="AO31" s="408"/>
      <c r="AP31" s="407"/>
      <c r="AQ31" s="403"/>
      <c r="AR31" s="408"/>
      <c r="AS31" s="407"/>
      <c r="AT31" s="403"/>
      <c r="AU31" s="408"/>
      <c r="AV31" s="10"/>
      <c r="AW31" s="10"/>
      <c r="AX31" s="385">
        <f t="shared" si="145"/>
        <v>4</v>
      </c>
      <c r="AY31" s="385">
        <f t="shared" si="146"/>
        <v>125</v>
      </c>
      <c r="AZ31" s="385">
        <f t="shared" si="147"/>
        <v>1</v>
      </c>
      <c r="BA31" s="385">
        <f t="shared" si="148"/>
        <v>7</v>
      </c>
      <c r="BB31" s="385">
        <f t="shared" si="149"/>
        <v>120</v>
      </c>
      <c r="BC31" s="404">
        <f t="shared" si="150"/>
        <v>4.0000309999999999</v>
      </c>
      <c r="BD31" s="406" t="str">
        <f t="shared" si="151"/>
        <v>Мосóлов Антон</v>
      </c>
      <c r="BE31" s="385">
        <f t="shared" si="152"/>
        <v>125</v>
      </c>
      <c r="BF31" s="385">
        <f t="shared" si="153"/>
        <v>100</v>
      </c>
      <c r="BG31" s="385">
        <f t="shared" si="154"/>
        <v>0</v>
      </c>
      <c r="BH31" s="385">
        <f t="shared" si="155"/>
        <v>125</v>
      </c>
      <c r="BI31" s="406">
        <f t="shared" si="156"/>
        <v>124.96306249999999</v>
      </c>
      <c r="BK31" s="407">
        <f t="shared" si="157"/>
        <v>0</v>
      </c>
      <c r="BL31" s="403">
        <f t="shared" si="158"/>
        <v>0</v>
      </c>
      <c r="BM31" s="408">
        <f t="shared" si="159"/>
        <v>0</v>
      </c>
      <c r="BN31" s="407">
        <f t="shared" si="160"/>
        <v>0</v>
      </c>
      <c r="BO31" s="403">
        <f t="shared" si="161"/>
        <v>0</v>
      </c>
      <c r="BP31" s="408">
        <f t="shared" si="162"/>
        <v>0</v>
      </c>
      <c r="BQ31" s="407">
        <f t="shared" si="163"/>
        <v>0</v>
      </c>
      <c r="BR31" s="403">
        <f t="shared" si="164"/>
        <v>0</v>
      </c>
      <c r="BS31" s="408">
        <f t="shared" si="165"/>
        <v>0</v>
      </c>
      <c r="BT31" s="407">
        <f t="shared" si="166"/>
        <v>0</v>
      </c>
      <c r="BU31" s="403">
        <f t="shared" si="167"/>
        <v>0</v>
      </c>
      <c r="BV31" s="408">
        <f t="shared" si="168"/>
        <v>0</v>
      </c>
      <c r="BW31" s="407">
        <f t="shared" si="169"/>
        <v>0</v>
      </c>
      <c r="BX31" s="403">
        <f t="shared" si="170"/>
        <v>0</v>
      </c>
      <c r="BY31" s="408">
        <f t="shared" si="171"/>
        <v>0</v>
      </c>
      <c r="BZ31" s="407">
        <f t="shared" si="172"/>
        <v>0</v>
      </c>
      <c r="CA31" s="403">
        <f t="shared" si="173"/>
        <v>0</v>
      </c>
      <c r="CB31" s="408">
        <f t="shared" si="174"/>
        <v>0</v>
      </c>
      <c r="CC31" s="407">
        <f t="shared" si="175"/>
        <v>0</v>
      </c>
      <c r="CD31" s="403">
        <f t="shared" si="176"/>
        <v>0</v>
      </c>
      <c r="CE31" s="408">
        <f t="shared" si="177"/>
        <v>0</v>
      </c>
      <c r="CF31" s="407">
        <f t="shared" si="178"/>
        <v>0</v>
      </c>
      <c r="CG31" s="403">
        <f t="shared" si="179"/>
        <v>0</v>
      </c>
      <c r="CH31" s="408">
        <f t="shared" si="180"/>
        <v>0</v>
      </c>
      <c r="CI31" s="407">
        <f t="shared" si="181"/>
        <v>0</v>
      </c>
      <c r="CJ31" s="403">
        <f t="shared" si="182"/>
        <v>0</v>
      </c>
      <c r="CK31" s="408">
        <f t="shared" si="183"/>
        <v>0</v>
      </c>
      <c r="CL31" s="407">
        <f t="shared" si="184"/>
        <v>0</v>
      </c>
      <c r="CM31" s="403" t="str">
        <f t="shared" si="185"/>
        <v>x</v>
      </c>
      <c r="CN31" s="408" t="str">
        <f t="shared" si="186"/>
        <v>x</v>
      </c>
      <c r="CO31" s="407">
        <f t="shared" si="187"/>
        <v>0</v>
      </c>
      <c r="CP31" s="403" t="str">
        <f t="shared" si="188"/>
        <v>o</v>
      </c>
      <c r="CQ31" s="408" t="str">
        <f t="shared" si="189"/>
        <v>x</v>
      </c>
      <c r="CR31" s="407">
        <f t="shared" si="190"/>
        <v>0</v>
      </c>
      <c r="CS31" s="403" t="str">
        <f t="shared" si="191"/>
        <v>o</v>
      </c>
      <c r="CT31" s="408" t="str">
        <f t="shared" si="192"/>
        <v>x</v>
      </c>
      <c r="CU31" s="407">
        <f t="shared" si="193"/>
        <v>0</v>
      </c>
      <c r="CV31" s="403">
        <f t="shared" si="194"/>
        <v>0</v>
      </c>
      <c r="CW31" s="408" t="str">
        <f t="shared" si="195"/>
        <v>o</v>
      </c>
      <c r="CX31" s="407">
        <f t="shared" si="196"/>
        <v>0</v>
      </c>
      <c r="CY31" s="403">
        <f t="shared" si="197"/>
        <v>0</v>
      </c>
      <c r="CZ31" s="408" t="str">
        <f t="shared" si="198"/>
        <v>s</v>
      </c>
      <c r="DB31">
        <v>0</v>
      </c>
      <c r="DC31">
        <f t="shared" si="199"/>
        <v>0</v>
      </c>
      <c r="DD31">
        <f t="shared" si="200"/>
        <v>0</v>
      </c>
      <c r="DE31">
        <f t="shared" si="201"/>
        <v>1</v>
      </c>
      <c r="DF31">
        <f t="shared" si="202"/>
        <v>1</v>
      </c>
      <c r="DG31">
        <f t="shared" si="203"/>
        <v>2</v>
      </c>
      <c r="DH31">
        <f t="shared" si="204"/>
        <v>0</v>
      </c>
      <c r="DI31">
        <f t="shared" si="205"/>
        <v>0</v>
      </c>
      <c r="DJ31">
        <f t="shared" si="206"/>
        <v>0</v>
      </c>
      <c r="DK31">
        <f t="shared" si="207"/>
        <v>0</v>
      </c>
      <c r="DL31">
        <f t="shared" si="208"/>
        <v>0</v>
      </c>
      <c r="DM31">
        <f t="shared" si="209"/>
        <v>0</v>
      </c>
      <c r="DN31">
        <f t="shared" si="210"/>
        <v>0</v>
      </c>
      <c r="DO31">
        <f t="shared" si="211"/>
        <v>0</v>
      </c>
      <c r="DP31">
        <f t="shared" si="212"/>
        <v>0</v>
      </c>
      <c r="DR31" s="1">
        <f t="shared" si="213"/>
        <v>4</v>
      </c>
      <c r="DS31" s="385">
        <f t="shared" si="214"/>
        <v>4.0000309999999999</v>
      </c>
      <c r="DT31" s="406" t="str">
        <f t="shared" si="215"/>
        <v>Мосóлов Антон</v>
      </c>
      <c r="DU31" s="385">
        <f t="shared" si="216"/>
        <v>125</v>
      </c>
      <c r="DV31" s="385">
        <f t="shared" si="217"/>
        <v>1</v>
      </c>
      <c r="DW31" s="385">
        <f t="shared" si="218"/>
        <v>7</v>
      </c>
      <c r="DX31" s="385">
        <f t="shared" si="219"/>
        <v>120</v>
      </c>
    </row>
    <row r="32" spans="1:128" ht="12.75" customHeight="1" x14ac:dyDescent="0.25">
      <c r="A32" s="404">
        <f t="shared" si="144"/>
        <v>5</v>
      </c>
      <c r="B32" s="405">
        <v>1901510002970</v>
      </c>
      <c r="C32" s="406" t="s">
        <v>271</v>
      </c>
      <c r="D32" s="406" t="s">
        <v>44</v>
      </c>
      <c r="E32" s="385">
        <v>2000</v>
      </c>
      <c r="F32" s="407" t="s">
        <v>60</v>
      </c>
      <c r="G32" s="403"/>
      <c r="H32" s="408"/>
      <c r="I32" s="407" t="s">
        <v>60</v>
      </c>
      <c r="J32" s="403"/>
      <c r="K32" s="408"/>
      <c r="L32" s="407" t="s">
        <v>61</v>
      </c>
      <c r="M32" s="403" t="s">
        <v>60</v>
      </c>
      <c r="N32" s="408"/>
      <c r="O32" s="407" t="s">
        <v>61</v>
      </c>
      <c r="P32" s="403" t="s">
        <v>61</v>
      </c>
      <c r="Q32" s="408"/>
      <c r="R32" s="407"/>
      <c r="S32" s="403"/>
      <c r="T32" s="408"/>
      <c r="U32" s="407"/>
      <c r="V32" s="403"/>
      <c r="W32" s="408"/>
      <c r="X32" s="407"/>
      <c r="Y32" s="403"/>
      <c r="Z32" s="408"/>
      <c r="AA32" s="407"/>
      <c r="AB32" s="403"/>
      <c r="AC32" s="408"/>
      <c r="AD32" s="407"/>
      <c r="AE32" s="403"/>
      <c r="AF32" s="408"/>
      <c r="AG32" s="407"/>
      <c r="AH32" s="403"/>
      <c r="AI32" s="408"/>
      <c r="AJ32" s="407"/>
      <c r="AK32" s="403"/>
      <c r="AL32" s="408"/>
      <c r="AM32" s="407"/>
      <c r="AN32" s="403"/>
      <c r="AO32" s="408"/>
      <c r="AP32" s="407"/>
      <c r="AQ32" s="403"/>
      <c r="AR32" s="408"/>
      <c r="AS32" s="407"/>
      <c r="AT32" s="403"/>
      <c r="AU32" s="408"/>
      <c r="AV32" s="10"/>
      <c r="AW32" s="10"/>
      <c r="AX32" s="385">
        <f t="shared" si="145"/>
        <v>5</v>
      </c>
      <c r="AY32" s="385">
        <f t="shared" si="146"/>
        <v>120</v>
      </c>
      <c r="AZ32" s="385">
        <f t="shared" si="147"/>
        <v>1</v>
      </c>
      <c r="BA32" s="385">
        <f t="shared" si="148"/>
        <v>6</v>
      </c>
      <c r="BB32" s="385">
        <f t="shared" si="149"/>
        <v>120</v>
      </c>
      <c r="BC32" s="404">
        <f t="shared" si="150"/>
        <v>5.000032</v>
      </c>
      <c r="BD32" s="406" t="str">
        <f t="shared" si="151"/>
        <v>Довгель Сергей</v>
      </c>
      <c r="BE32" s="385">
        <f t="shared" si="152"/>
        <v>120</v>
      </c>
      <c r="BF32" s="385">
        <f t="shared" si="153"/>
        <v>0</v>
      </c>
      <c r="BG32" s="385">
        <f t="shared" si="154"/>
        <v>0</v>
      </c>
      <c r="BH32" s="385">
        <f t="shared" si="155"/>
        <v>120</v>
      </c>
      <c r="BI32" s="406">
        <f t="shared" si="156"/>
        <v>119.96406</v>
      </c>
      <c r="BK32" s="407">
        <f t="shared" si="157"/>
        <v>0</v>
      </c>
      <c r="BL32" s="403">
        <f t="shared" si="158"/>
        <v>0</v>
      </c>
      <c r="BM32" s="408">
        <f t="shared" si="159"/>
        <v>0</v>
      </c>
      <c r="BN32" s="407">
        <f t="shared" si="160"/>
        <v>0</v>
      </c>
      <c r="BO32" s="403">
        <f t="shared" si="161"/>
        <v>0</v>
      </c>
      <c r="BP32" s="408">
        <f t="shared" si="162"/>
        <v>0</v>
      </c>
      <c r="BQ32" s="407">
        <f t="shared" si="163"/>
        <v>0</v>
      </c>
      <c r="BR32" s="403">
        <f t="shared" si="164"/>
        <v>0</v>
      </c>
      <c r="BS32" s="408">
        <f t="shared" si="165"/>
        <v>0</v>
      </c>
      <c r="BT32" s="407">
        <f t="shared" si="166"/>
        <v>0</v>
      </c>
      <c r="BU32" s="403">
        <f t="shared" si="167"/>
        <v>0</v>
      </c>
      <c r="BV32" s="408">
        <f t="shared" si="168"/>
        <v>0</v>
      </c>
      <c r="BW32" s="407">
        <f t="shared" si="169"/>
        <v>0</v>
      </c>
      <c r="BX32" s="403">
        <f t="shared" si="170"/>
        <v>0</v>
      </c>
      <c r="BY32" s="408">
        <f t="shared" si="171"/>
        <v>0</v>
      </c>
      <c r="BZ32" s="407">
        <f t="shared" si="172"/>
        <v>0</v>
      </c>
      <c r="CA32" s="403">
        <f t="shared" si="173"/>
        <v>0</v>
      </c>
      <c r="CB32" s="408">
        <f t="shared" si="174"/>
        <v>0</v>
      </c>
      <c r="CC32" s="407">
        <f t="shared" si="175"/>
        <v>0</v>
      </c>
      <c r="CD32" s="403">
        <f t="shared" si="176"/>
        <v>0</v>
      </c>
      <c r="CE32" s="408">
        <f t="shared" si="177"/>
        <v>0</v>
      </c>
      <c r="CF32" s="407">
        <f t="shared" si="178"/>
        <v>0</v>
      </c>
      <c r="CG32" s="403">
        <f t="shared" si="179"/>
        <v>0</v>
      </c>
      <c r="CH32" s="408">
        <f t="shared" si="180"/>
        <v>0</v>
      </c>
      <c r="CI32" s="407">
        <f t="shared" si="181"/>
        <v>0</v>
      </c>
      <c r="CJ32" s="403">
        <f t="shared" si="182"/>
        <v>0</v>
      </c>
      <c r="CK32" s="408">
        <f t="shared" si="183"/>
        <v>0</v>
      </c>
      <c r="CL32" s="407">
        <f t="shared" si="184"/>
        <v>0</v>
      </c>
      <c r="CM32" s="403">
        <f t="shared" si="185"/>
        <v>0</v>
      </c>
      <c r="CN32" s="408">
        <f t="shared" si="186"/>
        <v>0</v>
      </c>
      <c r="CO32" s="407">
        <f t="shared" si="187"/>
        <v>0</v>
      </c>
      <c r="CP32" s="403" t="str">
        <f t="shared" si="188"/>
        <v>x</v>
      </c>
      <c r="CQ32" s="408" t="str">
        <f t="shared" si="189"/>
        <v>x</v>
      </c>
      <c r="CR32" s="407">
        <f t="shared" si="190"/>
        <v>0</v>
      </c>
      <c r="CS32" s="403" t="str">
        <f t="shared" si="191"/>
        <v>o</v>
      </c>
      <c r="CT32" s="408" t="str">
        <f t="shared" si="192"/>
        <v>x</v>
      </c>
      <c r="CU32" s="407">
        <f t="shared" si="193"/>
        <v>0</v>
      </c>
      <c r="CV32" s="403">
        <f t="shared" si="194"/>
        <v>0</v>
      </c>
      <c r="CW32" s="408" t="str">
        <f t="shared" si="195"/>
        <v>o</v>
      </c>
      <c r="CX32" s="407">
        <f t="shared" si="196"/>
        <v>0</v>
      </c>
      <c r="CY32" s="403">
        <f t="shared" si="197"/>
        <v>0</v>
      </c>
      <c r="CZ32" s="408" t="str">
        <f t="shared" si="198"/>
        <v>o</v>
      </c>
      <c r="DB32">
        <v>0</v>
      </c>
      <c r="DC32">
        <f t="shared" si="199"/>
        <v>0</v>
      </c>
      <c r="DD32">
        <f t="shared" si="200"/>
        <v>0</v>
      </c>
      <c r="DE32">
        <f t="shared" si="201"/>
        <v>1</v>
      </c>
      <c r="DF32">
        <f t="shared" si="202"/>
        <v>2</v>
      </c>
      <c r="DG32">
        <f t="shared" si="203"/>
        <v>0</v>
      </c>
      <c r="DH32">
        <f t="shared" si="204"/>
        <v>0</v>
      </c>
      <c r="DI32">
        <f t="shared" si="205"/>
        <v>0</v>
      </c>
      <c r="DJ32">
        <f t="shared" si="206"/>
        <v>0</v>
      </c>
      <c r="DK32">
        <f t="shared" si="207"/>
        <v>0</v>
      </c>
      <c r="DL32">
        <f t="shared" si="208"/>
        <v>0</v>
      </c>
      <c r="DM32">
        <f t="shared" si="209"/>
        <v>0</v>
      </c>
      <c r="DN32">
        <f t="shared" si="210"/>
        <v>0</v>
      </c>
      <c r="DO32">
        <f t="shared" si="211"/>
        <v>0</v>
      </c>
      <c r="DP32">
        <f t="shared" si="212"/>
        <v>0</v>
      </c>
      <c r="DR32" s="1">
        <f t="shared" si="213"/>
        <v>5</v>
      </c>
      <c r="DS32" s="385">
        <f t="shared" si="214"/>
        <v>5.000032</v>
      </c>
      <c r="DT32" s="406" t="str">
        <f t="shared" si="215"/>
        <v>Довгель Сергей</v>
      </c>
      <c r="DU32" s="385">
        <f t="shared" si="216"/>
        <v>120</v>
      </c>
      <c r="DV32" s="385">
        <f t="shared" si="217"/>
        <v>1</v>
      </c>
      <c r="DW32" s="385">
        <f t="shared" si="218"/>
        <v>6</v>
      </c>
      <c r="DX32" s="385">
        <f t="shared" si="219"/>
        <v>120</v>
      </c>
    </row>
    <row r="33" spans="1:128" ht="12.75" customHeight="1" x14ac:dyDescent="0.25">
      <c r="A33" s="404">
        <f t="shared" si="144"/>
        <v>6</v>
      </c>
      <c r="B33" s="405" t="s">
        <v>246</v>
      </c>
      <c r="C33" s="406" t="s">
        <v>247</v>
      </c>
      <c r="D33" s="406" t="s">
        <v>42</v>
      </c>
      <c r="E33" s="385">
        <v>2000</v>
      </c>
      <c r="F33" s="407" t="s">
        <v>60</v>
      </c>
      <c r="G33" s="403"/>
      <c r="H33" s="408"/>
      <c r="I33" s="407" t="s">
        <v>61</v>
      </c>
      <c r="J33" s="403" t="s">
        <v>61</v>
      </c>
      <c r="K33" s="408"/>
      <c r="L33" s="407"/>
      <c r="M33" s="403"/>
      <c r="N33" s="408"/>
      <c r="O33" s="407"/>
      <c r="P33" s="403"/>
      <c r="Q33" s="408"/>
      <c r="R33" s="407"/>
      <c r="S33" s="403"/>
      <c r="T33" s="408"/>
      <c r="U33" s="407"/>
      <c r="V33" s="403"/>
      <c r="W33" s="408"/>
      <c r="X33" s="407"/>
      <c r="Y33" s="403"/>
      <c r="Z33" s="408"/>
      <c r="AA33" s="407"/>
      <c r="AB33" s="403"/>
      <c r="AC33" s="408"/>
      <c r="AD33" s="407"/>
      <c r="AE33" s="403"/>
      <c r="AF33" s="408"/>
      <c r="AG33" s="407"/>
      <c r="AH33" s="403"/>
      <c r="AI33" s="408"/>
      <c r="AJ33" s="407"/>
      <c r="AK33" s="403"/>
      <c r="AL33" s="408"/>
      <c r="AM33" s="407"/>
      <c r="AN33" s="403"/>
      <c r="AO33" s="408"/>
      <c r="AP33" s="407"/>
      <c r="AQ33" s="403"/>
      <c r="AR33" s="408"/>
      <c r="AS33" s="407"/>
      <c r="AT33" s="403"/>
      <c r="AU33" s="408"/>
      <c r="AV33" s="10"/>
      <c r="AW33" s="10"/>
      <c r="AX33" s="385">
        <f t="shared" si="145"/>
        <v>6</v>
      </c>
      <c r="AY33" s="385">
        <f t="shared" si="146"/>
        <v>100</v>
      </c>
      <c r="AZ33" s="385">
        <f t="shared" si="147"/>
        <v>0</v>
      </c>
      <c r="BA33" s="385">
        <f t="shared" si="148"/>
        <v>3</v>
      </c>
      <c r="BB33" s="385">
        <f t="shared" si="149"/>
        <v>110</v>
      </c>
      <c r="BC33" s="404">
        <f t="shared" si="150"/>
        <v>6.0000330000000002</v>
      </c>
      <c r="BD33" s="406" t="str">
        <f t="shared" si="151"/>
        <v>Ольнев Максим</v>
      </c>
      <c r="BE33" s="385">
        <f t="shared" si="152"/>
        <v>100</v>
      </c>
      <c r="BF33" s="385">
        <f t="shared" si="153"/>
        <v>0</v>
      </c>
      <c r="BG33" s="385">
        <f t="shared" si="154"/>
        <v>0</v>
      </c>
      <c r="BH33" s="385">
        <f t="shared" si="155"/>
        <v>100</v>
      </c>
      <c r="BI33" s="406">
        <f t="shared" si="156"/>
        <v>99.997050000000002</v>
      </c>
      <c r="BK33" s="407">
        <f t="shared" si="157"/>
        <v>0</v>
      </c>
      <c r="BL33" s="403">
        <f t="shared" si="158"/>
        <v>0</v>
      </c>
      <c r="BM33" s="408">
        <f t="shared" si="159"/>
        <v>0</v>
      </c>
      <c r="BN33" s="407">
        <f t="shared" si="160"/>
        <v>0</v>
      </c>
      <c r="BO33" s="403">
        <f t="shared" si="161"/>
        <v>0</v>
      </c>
      <c r="BP33" s="408">
        <f t="shared" si="162"/>
        <v>0</v>
      </c>
      <c r="BQ33" s="407">
        <f t="shared" si="163"/>
        <v>0</v>
      </c>
      <c r="BR33" s="403">
        <f t="shared" si="164"/>
        <v>0</v>
      </c>
      <c r="BS33" s="408">
        <f t="shared" si="165"/>
        <v>0</v>
      </c>
      <c r="BT33" s="407">
        <f t="shared" si="166"/>
        <v>0</v>
      </c>
      <c r="BU33" s="403">
        <f t="shared" si="167"/>
        <v>0</v>
      </c>
      <c r="BV33" s="408">
        <f t="shared" si="168"/>
        <v>0</v>
      </c>
      <c r="BW33" s="407">
        <f t="shared" si="169"/>
        <v>0</v>
      </c>
      <c r="BX33" s="403">
        <f t="shared" si="170"/>
        <v>0</v>
      </c>
      <c r="BY33" s="408">
        <f t="shared" si="171"/>
        <v>0</v>
      </c>
      <c r="BZ33" s="407">
        <f t="shared" si="172"/>
        <v>0</v>
      </c>
      <c r="CA33" s="403">
        <f t="shared" si="173"/>
        <v>0</v>
      </c>
      <c r="CB33" s="408">
        <f t="shared" si="174"/>
        <v>0</v>
      </c>
      <c r="CC33" s="407">
        <f t="shared" si="175"/>
        <v>0</v>
      </c>
      <c r="CD33" s="403">
        <f t="shared" si="176"/>
        <v>0</v>
      </c>
      <c r="CE33" s="408">
        <f t="shared" si="177"/>
        <v>0</v>
      </c>
      <c r="CF33" s="407">
        <f t="shared" si="178"/>
        <v>0</v>
      </c>
      <c r="CG33" s="403">
        <f t="shared" si="179"/>
        <v>0</v>
      </c>
      <c r="CH33" s="408">
        <f t="shared" si="180"/>
        <v>0</v>
      </c>
      <c r="CI33" s="407">
        <f t="shared" si="181"/>
        <v>0</v>
      </c>
      <c r="CJ33" s="403">
        <f t="shared" si="182"/>
        <v>0</v>
      </c>
      <c r="CK33" s="408">
        <f t="shared" si="183"/>
        <v>0</v>
      </c>
      <c r="CL33" s="407">
        <f t="shared" si="184"/>
        <v>0</v>
      </c>
      <c r="CM33" s="403">
        <f t="shared" si="185"/>
        <v>0</v>
      </c>
      <c r="CN33" s="408">
        <f t="shared" si="186"/>
        <v>0</v>
      </c>
      <c r="CO33" s="407">
        <f t="shared" si="187"/>
        <v>0</v>
      </c>
      <c r="CP33" s="403">
        <f t="shared" si="188"/>
        <v>0</v>
      </c>
      <c r="CQ33" s="408">
        <f t="shared" si="189"/>
        <v>0</v>
      </c>
      <c r="CR33" s="407">
        <f t="shared" si="190"/>
        <v>0</v>
      </c>
      <c r="CS33" s="403">
        <f t="shared" si="191"/>
        <v>0</v>
      </c>
      <c r="CT33" s="408">
        <f t="shared" si="192"/>
        <v>0</v>
      </c>
      <c r="CU33" s="407">
        <f t="shared" si="193"/>
        <v>0</v>
      </c>
      <c r="CV33" s="403" t="str">
        <f t="shared" si="194"/>
        <v>x</v>
      </c>
      <c r="CW33" s="408" t="str">
        <f t="shared" si="195"/>
        <v>x</v>
      </c>
      <c r="CX33" s="407">
        <f t="shared" si="196"/>
        <v>0</v>
      </c>
      <c r="CY33" s="403">
        <f t="shared" si="197"/>
        <v>0</v>
      </c>
      <c r="CZ33" s="408" t="str">
        <f t="shared" si="198"/>
        <v>o</v>
      </c>
      <c r="DB33">
        <v>0</v>
      </c>
      <c r="DC33">
        <f t="shared" si="199"/>
        <v>0</v>
      </c>
      <c r="DD33">
        <f t="shared" si="200"/>
        <v>2</v>
      </c>
      <c r="DE33">
        <f t="shared" si="201"/>
        <v>0</v>
      </c>
      <c r="DF33">
        <f t="shared" si="202"/>
        <v>0</v>
      </c>
      <c r="DG33">
        <f t="shared" si="203"/>
        <v>0</v>
      </c>
      <c r="DH33">
        <f t="shared" si="204"/>
        <v>0</v>
      </c>
      <c r="DI33">
        <f t="shared" si="205"/>
        <v>0</v>
      </c>
      <c r="DJ33">
        <f t="shared" si="206"/>
        <v>0</v>
      </c>
      <c r="DK33">
        <f t="shared" si="207"/>
        <v>0</v>
      </c>
      <c r="DL33">
        <f t="shared" si="208"/>
        <v>0</v>
      </c>
      <c r="DM33">
        <f t="shared" si="209"/>
        <v>0</v>
      </c>
      <c r="DN33">
        <f t="shared" si="210"/>
        <v>0</v>
      </c>
      <c r="DO33">
        <f t="shared" si="211"/>
        <v>0</v>
      </c>
      <c r="DP33">
        <f t="shared" si="212"/>
        <v>0</v>
      </c>
      <c r="DR33" s="1">
        <f t="shared" si="213"/>
        <v>6</v>
      </c>
      <c r="DS33" s="385">
        <f t="shared" si="214"/>
        <v>6.0000330000000002</v>
      </c>
      <c r="DT33" s="406" t="str">
        <f t="shared" si="215"/>
        <v>Ольнев Максим</v>
      </c>
      <c r="DU33" s="385">
        <f t="shared" si="216"/>
        <v>100</v>
      </c>
      <c r="DV33" s="385">
        <f t="shared" si="217"/>
        <v>0</v>
      </c>
      <c r="DW33" s="385">
        <f t="shared" si="218"/>
        <v>3</v>
      </c>
      <c r="DX33" s="385">
        <f t="shared" si="219"/>
        <v>110</v>
      </c>
    </row>
    <row r="34" spans="1:128" ht="12.75" hidden="1" customHeight="1" x14ac:dyDescent="0.25">
      <c r="A34" s="404" t="str">
        <f t="shared" si="144"/>
        <v/>
      </c>
      <c r="B34" s="405"/>
      <c r="C34" s="406"/>
      <c r="D34" s="406"/>
      <c r="E34" s="385"/>
      <c r="F34" s="407"/>
      <c r="G34" s="403"/>
      <c r="H34" s="408"/>
      <c r="I34" s="407"/>
      <c r="J34" s="403"/>
      <c r="K34" s="408"/>
      <c r="L34" s="407"/>
      <c r="M34" s="403"/>
      <c r="N34" s="408"/>
      <c r="O34" s="407"/>
      <c r="P34" s="403"/>
      <c r="Q34" s="408"/>
      <c r="R34" s="407"/>
      <c r="S34" s="403"/>
      <c r="T34" s="408"/>
      <c r="U34" s="407"/>
      <c r="V34" s="403"/>
      <c r="W34" s="408"/>
      <c r="X34" s="407"/>
      <c r="Y34" s="403"/>
      <c r="Z34" s="408"/>
      <c r="AA34" s="407"/>
      <c r="AB34" s="403"/>
      <c r="AC34" s="408"/>
      <c r="AD34" s="407"/>
      <c r="AE34" s="403"/>
      <c r="AF34" s="408"/>
      <c r="AG34" s="407"/>
      <c r="AH34" s="403"/>
      <c r="AI34" s="408"/>
      <c r="AJ34" s="407"/>
      <c r="AK34" s="403"/>
      <c r="AL34" s="408"/>
      <c r="AM34" s="407"/>
      <c r="AN34" s="403"/>
      <c r="AO34" s="408"/>
      <c r="AP34" s="407"/>
      <c r="AQ34" s="403"/>
      <c r="AR34" s="408"/>
      <c r="AS34" s="407"/>
      <c r="AT34" s="403"/>
      <c r="AU34" s="408"/>
      <c r="AV34" s="10"/>
      <c r="AW34" s="10"/>
      <c r="AX34" s="385">
        <f t="shared" si="145"/>
        <v>0</v>
      </c>
      <c r="AY34" s="385">
        <f t="shared" si="146"/>
        <v>0</v>
      </c>
      <c r="AZ34" s="385">
        <f t="shared" si="147"/>
        <v>0</v>
      </c>
      <c r="BA34" s="385">
        <f t="shared" si="148"/>
        <v>0</v>
      </c>
      <c r="BB34" s="385">
        <f t="shared" si="149"/>
        <v>0</v>
      </c>
      <c r="BC34" s="404" t="str">
        <f t="shared" si="150"/>
        <v/>
      </c>
      <c r="BD34" s="406" t="str">
        <f t="shared" si="151"/>
        <v/>
      </c>
      <c r="BE34" s="385">
        <f t="shared" si="152"/>
        <v>0</v>
      </c>
      <c r="BF34" s="385">
        <f t="shared" si="153"/>
        <v>0</v>
      </c>
      <c r="BG34" s="385">
        <f t="shared" si="154"/>
        <v>0</v>
      </c>
      <c r="BH34" s="385">
        <f t="shared" si="155"/>
        <v>0</v>
      </c>
      <c r="BI34" s="406">
        <f t="shared" si="156"/>
        <v>-0.99999950000000004</v>
      </c>
      <c r="BK34" s="407">
        <f t="shared" si="157"/>
        <v>0</v>
      </c>
      <c r="BL34" s="403">
        <f t="shared" si="158"/>
        <v>0</v>
      </c>
      <c r="BM34" s="408">
        <f t="shared" si="159"/>
        <v>0</v>
      </c>
      <c r="BN34" s="407">
        <f t="shared" si="160"/>
        <v>0</v>
      </c>
      <c r="BO34" s="403">
        <f t="shared" si="161"/>
        <v>0</v>
      </c>
      <c r="BP34" s="408">
        <f t="shared" si="162"/>
        <v>0</v>
      </c>
      <c r="BQ34" s="407">
        <f t="shared" si="163"/>
        <v>0</v>
      </c>
      <c r="BR34" s="403">
        <f t="shared" si="164"/>
        <v>0</v>
      </c>
      <c r="BS34" s="408">
        <f t="shared" si="165"/>
        <v>0</v>
      </c>
      <c r="BT34" s="407">
        <f t="shared" si="166"/>
        <v>0</v>
      </c>
      <c r="BU34" s="403">
        <f t="shared" si="167"/>
        <v>0</v>
      </c>
      <c r="BV34" s="408">
        <f t="shared" si="168"/>
        <v>0</v>
      </c>
      <c r="BW34" s="407">
        <f t="shared" si="169"/>
        <v>0</v>
      </c>
      <c r="BX34" s="403">
        <f t="shared" si="170"/>
        <v>0</v>
      </c>
      <c r="BY34" s="408">
        <f t="shared" si="171"/>
        <v>0</v>
      </c>
      <c r="BZ34" s="407">
        <f t="shared" si="172"/>
        <v>0</v>
      </c>
      <c r="CA34" s="403">
        <f t="shared" si="173"/>
        <v>0</v>
      </c>
      <c r="CB34" s="408">
        <f t="shared" si="174"/>
        <v>0</v>
      </c>
      <c r="CC34" s="407">
        <f t="shared" si="175"/>
        <v>0</v>
      </c>
      <c r="CD34" s="403">
        <f t="shared" si="176"/>
        <v>0</v>
      </c>
      <c r="CE34" s="408">
        <f t="shared" si="177"/>
        <v>0</v>
      </c>
      <c r="CF34" s="407">
        <f t="shared" si="178"/>
        <v>0</v>
      </c>
      <c r="CG34" s="403">
        <f t="shared" si="179"/>
        <v>0</v>
      </c>
      <c r="CH34" s="408">
        <f t="shared" si="180"/>
        <v>0</v>
      </c>
      <c r="CI34" s="407">
        <f t="shared" si="181"/>
        <v>0</v>
      </c>
      <c r="CJ34" s="403">
        <f t="shared" si="182"/>
        <v>0</v>
      </c>
      <c r="CK34" s="408">
        <f t="shared" si="183"/>
        <v>0</v>
      </c>
      <c r="CL34" s="407">
        <f t="shared" si="184"/>
        <v>0</v>
      </c>
      <c r="CM34" s="403">
        <f t="shared" si="185"/>
        <v>0</v>
      </c>
      <c r="CN34" s="408">
        <f t="shared" si="186"/>
        <v>0</v>
      </c>
      <c r="CO34" s="407">
        <f t="shared" si="187"/>
        <v>0</v>
      </c>
      <c r="CP34" s="403">
        <f t="shared" si="188"/>
        <v>0</v>
      </c>
      <c r="CQ34" s="408">
        <f t="shared" si="189"/>
        <v>0</v>
      </c>
      <c r="CR34" s="407">
        <f t="shared" si="190"/>
        <v>0</v>
      </c>
      <c r="CS34" s="403">
        <f t="shared" si="191"/>
        <v>0</v>
      </c>
      <c r="CT34" s="408">
        <f t="shared" si="192"/>
        <v>0</v>
      </c>
      <c r="CU34" s="407">
        <f t="shared" si="193"/>
        <v>0</v>
      </c>
      <c r="CV34" s="403">
        <f t="shared" si="194"/>
        <v>0</v>
      </c>
      <c r="CW34" s="408">
        <f t="shared" si="195"/>
        <v>0</v>
      </c>
      <c r="CX34" s="407">
        <f t="shared" si="196"/>
        <v>0</v>
      </c>
      <c r="CY34" s="403">
        <f t="shared" si="197"/>
        <v>0</v>
      </c>
      <c r="CZ34" s="408">
        <f t="shared" si="198"/>
        <v>0</v>
      </c>
      <c r="DB34">
        <v>0</v>
      </c>
      <c r="DC34">
        <f t="shared" si="199"/>
        <v>0</v>
      </c>
      <c r="DD34">
        <f t="shared" si="200"/>
        <v>0</v>
      </c>
      <c r="DE34">
        <f t="shared" si="201"/>
        <v>0</v>
      </c>
      <c r="DF34">
        <f t="shared" si="202"/>
        <v>0</v>
      </c>
      <c r="DG34">
        <f t="shared" si="203"/>
        <v>0</v>
      </c>
      <c r="DH34">
        <f t="shared" si="204"/>
        <v>0</v>
      </c>
      <c r="DI34">
        <f t="shared" si="205"/>
        <v>0</v>
      </c>
      <c r="DJ34">
        <f t="shared" si="206"/>
        <v>0</v>
      </c>
      <c r="DK34">
        <f t="shared" si="207"/>
        <v>0</v>
      </c>
      <c r="DL34">
        <f t="shared" si="208"/>
        <v>0</v>
      </c>
      <c r="DM34">
        <f t="shared" si="209"/>
        <v>0</v>
      </c>
      <c r="DN34">
        <f t="shared" si="210"/>
        <v>0</v>
      </c>
      <c r="DO34">
        <f t="shared" si="211"/>
        <v>0</v>
      </c>
      <c r="DP34">
        <f t="shared" si="212"/>
        <v>0</v>
      </c>
      <c r="DR34" s="1">
        <f t="shared" si="213"/>
        <v>0</v>
      </c>
      <c r="DS34" s="385" t="str">
        <f t="shared" si="214"/>
        <v/>
      </c>
      <c r="DT34" s="406" t="str">
        <f t="shared" si="215"/>
        <v/>
      </c>
      <c r="DU34" s="385">
        <f t="shared" si="216"/>
        <v>0</v>
      </c>
      <c r="DV34" s="385">
        <f t="shared" si="217"/>
        <v>0</v>
      </c>
      <c r="DW34" s="385">
        <f t="shared" si="218"/>
        <v>0</v>
      </c>
      <c r="DX34" s="385">
        <f t="shared" si="219"/>
        <v>0</v>
      </c>
    </row>
    <row r="35" spans="1:128" ht="12.75" hidden="1" customHeight="1" x14ac:dyDescent="0.25">
      <c r="A35" s="404" t="str">
        <f t="shared" ref="A35:A57" si="220">IF(ISBLANK($C35),"",INT(BC35))</f>
        <v/>
      </c>
      <c r="B35" s="405"/>
      <c r="C35" s="406"/>
      <c r="D35" s="406"/>
      <c r="E35" s="385"/>
      <c r="F35" s="407"/>
      <c r="G35" s="403"/>
      <c r="H35" s="408"/>
      <c r="I35" s="407"/>
      <c r="J35" s="403"/>
      <c r="K35" s="408"/>
      <c r="L35" s="407"/>
      <c r="M35" s="403"/>
      <c r="N35" s="408"/>
      <c r="O35" s="407"/>
      <c r="P35" s="403"/>
      <c r="Q35" s="408"/>
      <c r="R35" s="407"/>
      <c r="S35" s="403"/>
      <c r="T35" s="408"/>
      <c r="U35" s="407"/>
      <c r="V35" s="403"/>
      <c r="W35" s="408"/>
      <c r="X35" s="407"/>
      <c r="Y35" s="403"/>
      <c r="Z35" s="408"/>
      <c r="AA35" s="407"/>
      <c r="AB35" s="403"/>
      <c r="AC35" s="408"/>
      <c r="AD35" s="407"/>
      <c r="AE35" s="403"/>
      <c r="AF35" s="408"/>
      <c r="AG35" s="407"/>
      <c r="AH35" s="403"/>
      <c r="AI35" s="408"/>
      <c r="AJ35" s="407"/>
      <c r="AK35" s="403"/>
      <c r="AL35" s="408"/>
      <c r="AM35" s="407"/>
      <c r="AN35" s="403"/>
      <c r="AO35" s="408"/>
      <c r="AP35" s="407"/>
      <c r="AQ35" s="403"/>
      <c r="AR35" s="408"/>
      <c r="AS35" s="407"/>
      <c r="AT35" s="403"/>
      <c r="AU35" s="408"/>
      <c r="AV35" s="10"/>
      <c r="AW35" s="10"/>
      <c r="AX35" s="385">
        <f t="shared" si="145"/>
        <v>0</v>
      </c>
      <c r="AY35" s="385">
        <f t="shared" ref="AY35:AY57" si="221">IF($BG35&gt;$BE35,$BG35,$BE35)</f>
        <v>0</v>
      </c>
      <c r="AZ35" s="385">
        <f t="shared" si="147"/>
        <v>0</v>
      </c>
      <c r="BA35" s="385">
        <f t="shared" ref="BA35:BA57" si="222">COUNTIF($F35:$AU35,"x")+COUNTIF($F35:$AU35,"o")</f>
        <v>0</v>
      </c>
      <c r="BB35" s="385">
        <f t="shared" si="149"/>
        <v>0</v>
      </c>
      <c r="BC35" s="404" t="str">
        <f t="shared" si="150"/>
        <v/>
      </c>
      <c r="BD35" s="406" t="str">
        <f t="shared" ref="BD35:BD57" si="223">IF(ISBLANK($C35),"",$C35)</f>
        <v/>
      </c>
      <c r="BE35" s="385">
        <f t="shared" si="152"/>
        <v>0</v>
      </c>
      <c r="BF35" s="385">
        <f t="shared" si="153"/>
        <v>0</v>
      </c>
      <c r="BG35" s="385">
        <f t="shared" si="154"/>
        <v>0</v>
      </c>
      <c r="BH35" s="385">
        <f t="shared" ref="BH35:BH57" si="224">IF(BF35&lt;AY35,AY35,BF35)</f>
        <v>0</v>
      </c>
      <c r="BI35" s="406">
        <f t="shared" ref="BI35:BI57" si="225">AY35-AZ35*0.03-BA35*0.001+IF(BB35=0,AY35+1,AY35)*0.0000005-ISBLANK(C35)</f>
        <v>-0.99999950000000004</v>
      </c>
      <c r="BK35" s="407">
        <f t="shared" ref="BK35:BK58" si="226">AU35</f>
        <v>0</v>
      </c>
      <c r="BL35" s="403">
        <f t="shared" ref="BL35:BL58" si="227">AT35</f>
        <v>0</v>
      </c>
      <c r="BM35" s="408">
        <f t="shared" ref="BM35:BM58" si="228">AS35</f>
        <v>0</v>
      </c>
      <c r="BN35" s="407">
        <f t="shared" ref="BN35:BN58" si="229">AR35</f>
        <v>0</v>
      </c>
      <c r="BO35" s="403">
        <f t="shared" ref="BO35:BO58" si="230">AQ35</f>
        <v>0</v>
      </c>
      <c r="BP35" s="408">
        <f t="shared" ref="BP35:BP58" si="231">AP35</f>
        <v>0</v>
      </c>
      <c r="BQ35" s="407">
        <f t="shared" ref="BQ35:BQ58" si="232">AO35</f>
        <v>0</v>
      </c>
      <c r="BR35" s="403">
        <f t="shared" ref="BR35:BR58" si="233">AN35</f>
        <v>0</v>
      </c>
      <c r="BS35" s="408">
        <f t="shared" ref="BS35:BS58" si="234">AM35</f>
        <v>0</v>
      </c>
      <c r="BT35" s="407">
        <f t="shared" ref="BT35:BT58" si="235">AL35</f>
        <v>0</v>
      </c>
      <c r="BU35" s="403">
        <f t="shared" ref="BU35:BU58" si="236">AK35</f>
        <v>0</v>
      </c>
      <c r="BV35" s="408">
        <f t="shared" ref="BV35:BV58" si="237">AJ35</f>
        <v>0</v>
      </c>
      <c r="BW35" s="407">
        <f t="shared" ref="BW35:BW58" si="238">AI35</f>
        <v>0</v>
      </c>
      <c r="BX35" s="403">
        <f t="shared" ref="BX35:BX58" si="239">AH35</f>
        <v>0</v>
      </c>
      <c r="BY35" s="408">
        <f t="shared" ref="BY35:BY58" si="240">AG35</f>
        <v>0</v>
      </c>
      <c r="BZ35" s="407">
        <f t="shared" ref="BZ35:BZ58" si="241">AF35</f>
        <v>0</v>
      </c>
      <c r="CA35" s="403">
        <f t="shared" ref="CA35:CA58" si="242">AE35</f>
        <v>0</v>
      </c>
      <c r="CB35" s="408">
        <f t="shared" ref="CB35:CB58" si="243">AD35</f>
        <v>0</v>
      </c>
      <c r="CC35" s="407">
        <f t="shared" ref="CC35:CC58" si="244">AC35</f>
        <v>0</v>
      </c>
      <c r="CD35" s="403">
        <f t="shared" ref="CD35:CD58" si="245">AB35</f>
        <v>0</v>
      </c>
      <c r="CE35" s="408">
        <f t="shared" ref="CE35:CE58" si="246">AA35</f>
        <v>0</v>
      </c>
      <c r="CF35" s="407">
        <f t="shared" ref="CF35:CF58" si="247">Z35</f>
        <v>0</v>
      </c>
      <c r="CG35" s="403">
        <f t="shared" ref="CG35:CG58" si="248">Y35</f>
        <v>0</v>
      </c>
      <c r="CH35" s="408">
        <f t="shared" ref="CH35:CH58" si="249">X35</f>
        <v>0</v>
      </c>
      <c r="CI35" s="407">
        <f t="shared" ref="CI35:CI58" si="250">W35</f>
        <v>0</v>
      </c>
      <c r="CJ35" s="403">
        <f t="shared" ref="CJ35:CJ58" si="251">V35</f>
        <v>0</v>
      </c>
      <c r="CK35" s="408">
        <f t="shared" ref="CK35:CK58" si="252">U35</f>
        <v>0</v>
      </c>
      <c r="CL35" s="407">
        <f t="shared" ref="CL35:CL58" si="253">T35</f>
        <v>0</v>
      </c>
      <c r="CM35" s="403">
        <f t="shared" ref="CM35:CM58" si="254">S35</f>
        <v>0</v>
      </c>
      <c r="CN35" s="408">
        <f t="shared" ref="CN35:CN58" si="255">R35</f>
        <v>0</v>
      </c>
      <c r="CO35" s="407">
        <f t="shared" ref="CO35:CO58" si="256">Q35</f>
        <v>0</v>
      </c>
      <c r="CP35" s="403">
        <f t="shared" ref="CP35:CP58" si="257">P35</f>
        <v>0</v>
      </c>
      <c r="CQ35" s="408">
        <f t="shared" ref="CQ35:CQ58" si="258">O35</f>
        <v>0</v>
      </c>
      <c r="CR35" s="407">
        <f t="shared" ref="CR35:CR58" si="259">N35</f>
        <v>0</v>
      </c>
      <c r="CS35" s="403">
        <f t="shared" ref="CS35:CS58" si="260">M35</f>
        <v>0</v>
      </c>
      <c r="CT35" s="408">
        <f t="shared" ref="CT35:CT58" si="261">L35</f>
        <v>0</v>
      </c>
      <c r="CU35" s="407">
        <f t="shared" ref="CU35:CU58" si="262">K35</f>
        <v>0</v>
      </c>
      <c r="CV35" s="403">
        <f t="shared" ref="CV35:CV58" si="263">J35</f>
        <v>0</v>
      </c>
      <c r="CW35" s="408">
        <f t="shared" ref="CW35:CW58" si="264">I35</f>
        <v>0</v>
      </c>
      <c r="CX35" s="407">
        <f t="shared" ref="CX35:CX58" si="265">H35</f>
        <v>0</v>
      </c>
      <c r="CY35" s="403">
        <f t="shared" ref="CY35:CY58" si="266">G35</f>
        <v>0</v>
      </c>
      <c r="CZ35" s="408">
        <f t="shared" ref="CZ35:CZ58" si="267">F35</f>
        <v>0</v>
      </c>
      <c r="DB35">
        <v>0</v>
      </c>
      <c r="DC35">
        <f t="shared" ref="DC35:DC57" si="268">COUNTIF($F35:$H35,"x")</f>
        <v>0</v>
      </c>
      <c r="DD35">
        <f t="shared" ref="DD35:DD57" si="269">COUNTIF($I35:$K35,"x")</f>
        <v>0</v>
      </c>
      <c r="DE35">
        <f t="shared" ref="DE35:DE57" si="270">COUNTIF($L35:$N35,"x")</f>
        <v>0</v>
      </c>
      <c r="DF35">
        <f t="shared" ref="DF35:DF57" si="271">COUNTIF($O35:$Q35,"x")</f>
        <v>0</v>
      </c>
      <c r="DG35">
        <f t="shared" ref="DG35:DG57" si="272">COUNTIF($R35:$T35,"x")</f>
        <v>0</v>
      </c>
      <c r="DH35">
        <f t="shared" ref="DH35:DH57" si="273">COUNTIF($U35:$W35,"x")</f>
        <v>0</v>
      </c>
      <c r="DI35">
        <f t="shared" ref="DI35:DI57" si="274">COUNTIF($X35:$Z35,"x")</f>
        <v>0</v>
      </c>
      <c r="DJ35">
        <f t="shared" ref="DJ35:DJ57" si="275">COUNTIF($AA35:$AC35,"x")</f>
        <v>0</v>
      </c>
      <c r="DK35">
        <f t="shared" ref="DK35:DK57" si="276">COUNTIF($AD35:$AF35,"x")</f>
        <v>0</v>
      </c>
      <c r="DL35">
        <f t="shared" ref="DL35:DL57" si="277">COUNTIF($AG35:$AI35,"x")</f>
        <v>0</v>
      </c>
      <c r="DM35">
        <f t="shared" ref="DM35:DM57" si="278">COUNTIF($AJ35:$AL35,"x")</f>
        <v>0</v>
      </c>
      <c r="DN35">
        <f t="shared" ref="DN35:DN57" si="279">COUNTIF($AM35:$AO35,"x")</f>
        <v>0</v>
      </c>
      <c r="DO35">
        <f t="shared" ref="DO35:DO57" si="280">COUNTIF($AP35:$AR35,"x")</f>
        <v>0</v>
      </c>
      <c r="DP35">
        <f t="shared" ref="DP35:DP57" si="281">COUNTIF($AS35:$AU35,"x")</f>
        <v>0</v>
      </c>
      <c r="DR35" s="1">
        <f t="shared" ref="DR35:DR57" si="282">IF(ROW()-27&gt;$F$27,0,ROW()-27)</f>
        <v>0</v>
      </c>
      <c r="DS35" s="385" t="str">
        <f t="shared" si="214"/>
        <v/>
      </c>
      <c r="DT35" s="406" t="str">
        <f t="shared" si="215"/>
        <v/>
      </c>
      <c r="DU35" s="385">
        <f t="shared" si="216"/>
        <v>0</v>
      </c>
      <c r="DV35" s="385">
        <f t="shared" si="217"/>
        <v>0</v>
      </c>
      <c r="DW35" s="385">
        <f t="shared" si="218"/>
        <v>0</v>
      </c>
      <c r="DX35" s="385">
        <f t="shared" si="219"/>
        <v>0</v>
      </c>
    </row>
    <row r="36" spans="1:128" ht="12.75" hidden="1" customHeight="1" x14ac:dyDescent="0.25">
      <c r="A36" s="404" t="str">
        <f t="shared" si="220"/>
        <v/>
      </c>
      <c r="B36" s="405"/>
      <c r="C36" s="406"/>
      <c r="D36" s="406"/>
      <c r="E36" s="385"/>
      <c r="F36" s="407"/>
      <c r="G36" s="403"/>
      <c r="H36" s="408"/>
      <c r="I36" s="407"/>
      <c r="J36" s="403"/>
      <c r="K36" s="408"/>
      <c r="L36" s="407"/>
      <c r="M36" s="403"/>
      <c r="N36" s="408"/>
      <c r="O36" s="407"/>
      <c r="P36" s="403"/>
      <c r="Q36" s="408"/>
      <c r="R36" s="407"/>
      <c r="S36" s="403"/>
      <c r="T36" s="408"/>
      <c r="U36" s="407"/>
      <c r="V36" s="403"/>
      <c r="W36" s="408"/>
      <c r="X36" s="407"/>
      <c r="Y36" s="403"/>
      <c r="Z36" s="408"/>
      <c r="AA36" s="407"/>
      <c r="AB36" s="403"/>
      <c r="AC36" s="408"/>
      <c r="AD36" s="407"/>
      <c r="AE36" s="403"/>
      <c r="AF36" s="408"/>
      <c r="AG36" s="407"/>
      <c r="AH36" s="403"/>
      <c r="AI36" s="408"/>
      <c r="AJ36" s="407"/>
      <c r="AK36" s="403"/>
      <c r="AL36" s="408"/>
      <c r="AM36" s="407"/>
      <c r="AN36" s="403"/>
      <c r="AO36" s="408"/>
      <c r="AP36" s="407"/>
      <c r="AQ36" s="403"/>
      <c r="AR36" s="408"/>
      <c r="AS36" s="407"/>
      <c r="AT36" s="403"/>
      <c r="AU36" s="408"/>
      <c r="AV36" s="10"/>
      <c r="AW36" s="10"/>
      <c r="AX36" s="385">
        <f t="shared" ref="AX36:AX57" si="283">IF(ISBLANK($C36),0,RANK($BC36,$BC$28:$BC$57,1))</f>
        <v>0</v>
      </c>
      <c r="AY36" s="385">
        <f t="shared" si="221"/>
        <v>0</v>
      </c>
      <c r="AZ36" s="385">
        <f t="shared" ref="AZ36:AZ57" si="284">HLOOKUP($AY36,$DB$26:$DP$57,ROW()-25,0)</f>
        <v>0</v>
      </c>
      <c r="BA36" s="385">
        <f t="shared" si="222"/>
        <v>0</v>
      </c>
      <c r="BB36" s="385">
        <f t="shared" ref="BB36:BB57" si="285">IF(OR(ISBLANK(C36),ISNA(HLOOKUP("x",$F36:$AU66,59-ROW(),0))),0,HLOOKUP("x",$F36:$AU66,59-ROW(),0))</f>
        <v>0</v>
      </c>
      <c r="BC36" s="404" t="str">
        <f t="shared" ref="BC36:BC57" si="286">IF(ISBLANK($C36),"",RANK($BI36,$BI$28:$BI$57,0)+0.000001*ROW())</f>
        <v/>
      </c>
      <c r="BD36" s="406" t="str">
        <f t="shared" si="223"/>
        <v/>
      </c>
      <c r="BE36" s="385">
        <f t="shared" ref="BE36:BE57" si="287">IF(ISNA(HLOOKUP("o",$BK36:$CZ66,59-ROW(),0)),0,HLOOKUP("o",$BK36:$CZ66,59-ROW(),0))</f>
        <v>0</v>
      </c>
      <c r="BF36" s="385">
        <f t="shared" ref="BF36:BF57" si="288">IF(ISNA(HLOOKUP("s",$BK36:$CZ66,59-ROW(),0)),0,HLOOKUP("s",$BK36:$CZ66,59-ROW(),0))</f>
        <v>0</v>
      </c>
      <c r="BG36" s="385">
        <f t="shared" ref="BG36:BG57" si="289">IF(ISNA(HLOOKUP("p",$BK36:$CZ66,59-ROW(),0)),0,HLOOKUP("p",$BK36:$CZ66,59-ROW(),0))</f>
        <v>0</v>
      </c>
      <c r="BH36" s="385">
        <f t="shared" si="224"/>
        <v>0</v>
      </c>
      <c r="BI36" s="406">
        <f t="shared" si="225"/>
        <v>-0.99999950000000004</v>
      </c>
      <c r="BK36" s="407">
        <f t="shared" si="226"/>
        <v>0</v>
      </c>
      <c r="BL36" s="403">
        <f t="shared" si="227"/>
        <v>0</v>
      </c>
      <c r="BM36" s="408">
        <f t="shared" si="228"/>
        <v>0</v>
      </c>
      <c r="BN36" s="407">
        <f t="shared" si="229"/>
        <v>0</v>
      </c>
      <c r="BO36" s="403">
        <f t="shared" si="230"/>
        <v>0</v>
      </c>
      <c r="BP36" s="408">
        <f t="shared" si="231"/>
        <v>0</v>
      </c>
      <c r="BQ36" s="407">
        <f t="shared" si="232"/>
        <v>0</v>
      </c>
      <c r="BR36" s="403">
        <f t="shared" si="233"/>
        <v>0</v>
      </c>
      <c r="BS36" s="408">
        <f t="shared" si="234"/>
        <v>0</v>
      </c>
      <c r="BT36" s="407">
        <f t="shared" si="235"/>
        <v>0</v>
      </c>
      <c r="BU36" s="403">
        <f t="shared" si="236"/>
        <v>0</v>
      </c>
      <c r="BV36" s="408">
        <f t="shared" si="237"/>
        <v>0</v>
      </c>
      <c r="BW36" s="407">
        <f t="shared" si="238"/>
        <v>0</v>
      </c>
      <c r="BX36" s="403">
        <f t="shared" si="239"/>
        <v>0</v>
      </c>
      <c r="BY36" s="408">
        <f t="shared" si="240"/>
        <v>0</v>
      </c>
      <c r="BZ36" s="407">
        <f t="shared" si="241"/>
        <v>0</v>
      </c>
      <c r="CA36" s="403">
        <f t="shared" si="242"/>
        <v>0</v>
      </c>
      <c r="CB36" s="408">
        <f t="shared" si="243"/>
        <v>0</v>
      </c>
      <c r="CC36" s="407">
        <f t="shared" si="244"/>
        <v>0</v>
      </c>
      <c r="CD36" s="403">
        <f t="shared" si="245"/>
        <v>0</v>
      </c>
      <c r="CE36" s="408">
        <f t="shared" si="246"/>
        <v>0</v>
      </c>
      <c r="CF36" s="407">
        <f t="shared" si="247"/>
        <v>0</v>
      </c>
      <c r="CG36" s="403">
        <f t="shared" si="248"/>
        <v>0</v>
      </c>
      <c r="CH36" s="408">
        <f t="shared" si="249"/>
        <v>0</v>
      </c>
      <c r="CI36" s="407">
        <f t="shared" si="250"/>
        <v>0</v>
      </c>
      <c r="CJ36" s="403">
        <f t="shared" si="251"/>
        <v>0</v>
      </c>
      <c r="CK36" s="408">
        <f t="shared" si="252"/>
        <v>0</v>
      </c>
      <c r="CL36" s="407">
        <f t="shared" si="253"/>
        <v>0</v>
      </c>
      <c r="CM36" s="403">
        <f t="shared" si="254"/>
        <v>0</v>
      </c>
      <c r="CN36" s="408">
        <f t="shared" si="255"/>
        <v>0</v>
      </c>
      <c r="CO36" s="407">
        <f t="shared" si="256"/>
        <v>0</v>
      </c>
      <c r="CP36" s="403">
        <f t="shared" si="257"/>
        <v>0</v>
      </c>
      <c r="CQ36" s="408">
        <f t="shared" si="258"/>
        <v>0</v>
      </c>
      <c r="CR36" s="407">
        <f t="shared" si="259"/>
        <v>0</v>
      </c>
      <c r="CS36" s="403">
        <f t="shared" si="260"/>
        <v>0</v>
      </c>
      <c r="CT36" s="408">
        <f t="shared" si="261"/>
        <v>0</v>
      </c>
      <c r="CU36" s="407">
        <f t="shared" si="262"/>
        <v>0</v>
      </c>
      <c r="CV36" s="403">
        <f t="shared" si="263"/>
        <v>0</v>
      </c>
      <c r="CW36" s="408">
        <f t="shared" si="264"/>
        <v>0</v>
      </c>
      <c r="CX36" s="407">
        <f t="shared" si="265"/>
        <v>0</v>
      </c>
      <c r="CY36" s="403">
        <f t="shared" si="266"/>
        <v>0</v>
      </c>
      <c r="CZ36" s="408">
        <f t="shared" si="267"/>
        <v>0</v>
      </c>
      <c r="DB36">
        <v>0</v>
      </c>
      <c r="DC36">
        <f t="shared" si="268"/>
        <v>0</v>
      </c>
      <c r="DD36">
        <f t="shared" si="269"/>
        <v>0</v>
      </c>
      <c r="DE36">
        <f t="shared" si="270"/>
        <v>0</v>
      </c>
      <c r="DF36">
        <f t="shared" si="271"/>
        <v>0</v>
      </c>
      <c r="DG36">
        <f t="shared" si="272"/>
        <v>0</v>
      </c>
      <c r="DH36">
        <f t="shared" si="273"/>
        <v>0</v>
      </c>
      <c r="DI36">
        <f t="shared" si="274"/>
        <v>0</v>
      </c>
      <c r="DJ36">
        <f t="shared" si="275"/>
        <v>0</v>
      </c>
      <c r="DK36">
        <f t="shared" si="276"/>
        <v>0</v>
      </c>
      <c r="DL36">
        <f t="shared" si="277"/>
        <v>0</v>
      </c>
      <c r="DM36">
        <f t="shared" si="278"/>
        <v>0</v>
      </c>
      <c r="DN36">
        <f t="shared" si="279"/>
        <v>0</v>
      </c>
      <c r="DO36">
        <f t="shared" si="280"/>
        <v>0</v>
      </c>
      <c r="DP36">
        <f t="shared" si="281"/>
        <v>0</v>
      </c>
      <c r="DR36" s="1">
        <f t="shared" si="282"/>
        <v>0</v>
      </c>
      <c r="DS36" s="385" t="str">
        <f t="shared" ref="DS36:DS57" si="290">VLOOKUP($DR36,$AX$28:$BD$57,6,0)</f>
        <v/>
      </c>
      <c r="DT36" s="406" t="str">
        <f t="shared" ref="DT36:DT57" si="291">VLOOKUP($DR36,$AX$28:$BD$57,7,0)</f>
        <v/>
      </c>
      <c r="DU36" s="385">
        <f t="shared" ref="DU36:DU57" si="292">VLOOKUP($DR36,$AX$28:$BD$57,2,0)</f>
        <v>0</v>
      </c>
      <c r="DV36" s="385">
        <f t="shared" ref="DV36:DV57" si="293">VLOOKUP($DR36,$AX$28:$BD$57,3,0)</f>
        <v>0</v>
      </c>
      <c r="DW36" s="385">
        <f t="shared" ref="DW36:DW57" si="294">VLOOKUP($DR36,$AX$28:$BD$57,4,0)</f>
        <v>0</v>
      </c>
      <c r="DX36" s="385">
        <f t="shared" ref="DX36:DX57" si="295">VLOOKUP($DR36,$AX$28:$BD$57,5,0)</f>
        <v>0</v>
      </c>
    </row>
    <row r="37" spans="1:128" ht="12.75" hidden="1" customHeight="1" x14ac:dyDescent="0.25">
      <c r="A37" s="404" t="str">
        <f t="shared" si="220"/>
        <v/>
      </c>
      <c r="B37" s="405"/>
      <c r="C37" s="406"/>
      <c r="D37" s="406"/>
      <c r="E37" s="385"/>
      <c r="F37" s="407"/>
      <c r="G37" s="403"/>
      <c r="H37" s="408"/>
      <c r="I37" s="407"/>
      <c r="J37" s="403"/>
      <c r="K37" s="408"/>
      <c r="L37" s="407"/>
      <c r="M37" s="403"/>
      <c r="N37" s="408"/>
      <c r="O37" s="407"/>
      <c r="P37" s="403"/>
      <c r="Q37" s="408"/>
      <c r="R37" s="407"/>
      <c r="S37" s="403"/>
      <c r="T37" s="408"/>
      <c r="U37" s="407"/>
      <c r="V37" s="403"/>
      <c r="W37" s="408"/>
      <c r="X37" s="407"/>
      <c r="Y37" s="403"/>
      <c r="Z37" s="408"/>
      <c r="AA37" s="407"/>
      <c r="AB37" s="403"/>
      <c r="AC37" s="408"/>
      <c r="AD37" s="407"/>
      <c r="AE37" s="403"/>
      <c r="AF37" s="408"/>
      <c r="AG37" s="407"/>
      <c r="AH37" s="403"/>
      <c r="AI37" s="408"/>
      <c r="AJ37" s="407"/>
      <c r="AK37" s="403"/>
      <c r="AL37" s="408"/>
      <c r="AM37" s="407"/>
      <c r="AN37" s="403"/>
      <c r="AO37" s="408"/>
      <c r="AP37" s="407"/>
      <c r="AQ37" s="403"/>
      <c r="AR37" s="408"/>
      <c r="AS37" s="407"/>
      <c r="AT37" s="403"/>
      <c r="AU37" s="408"/>
      <c r="AV37" s="10"/>
      <c r="AW37" s="10"/>
      <c r="AX37" s="385">
        <f t="shared" si="283"/>
        <v>0</v>
      </c>
      <c r="AY37" s="385">
        <f t="shared" si="221"/>
        <v>0</v>
      </c>
      <c r="AZ37" s="385">
        <f t="shared" si="284"/>
        <v>0</v>
      </c>
      <c r="BA37" s="385">
        <f t="shared" si="222"/>
        <v>0</v>
      </c>
      <c r="BB37" s="385">
        <f t="shared" si="285"/>
        <v>0</v>
      </c>
      <c r="BC37" s="404" t="str">
        <f t="shared" si="286"/>
        <v/>
      </c>
      <c r="BD37" s="406" t="str">
        <f t="shared" si="223"/>
        <v/>
      </c>
      <c r="BE37" s="385">
        <f t="shared" si="287"/>
        <v>0</v>
      </c>
      <c r="BF37" s="385">
        <f t="shared" si="288"/>
        <v>0</v>
      </c>
      <c r="BG37" s="385">
        <f t="shared" si="289"/>
        <v>0</v>
      </c>
      <c r="BH37" s="385">
        <f t="shared" si="224"/>
        <v>0</v>
      </c>
      <c r="BI37" s="406">
        <f t="shared" si="225"/>
        <v>-0.99999950000000004</v>
      </c>
      <c r="BK37" s="407">
        <f t="shared" si="226"/>
        <v>0</v>
      </c>
      <c r="BL37" s="403">
        <f t="shared" si="227"/>
        <v>0</v>
      </c>
      <c r="BM37" s="408">
        <f t="shared" si="228"/>
        <v>0</v>
      </c>
      <c r="BN37" s="407">
        <f t="shared" si="229"/>
        <v>0</v>
      </c>
      <c r="BO37" s="403">
        <f t="shared" si="230"/>
        <v>0</v>
      </c>
      <c r="BP37" s="408">
        <f t="shared" si="231"/>
        <v>0</v>
      </c>
      <c r="BQ37" s="407">
        <f t="shared" si="232"/>
        <v>0</v>
      </c>
      <c r="BR37" s="403">
        <f t="shared" si="233"/>
        <v>0</v>
      </c>
      <c r="BS37" s="408">
        <f t="shared" si="234"/>
        <v>0</v>
      </c>
      <c r="BT37" s="407">
        <f t="shared" si="235"/>
        <v>0</v>
      </c>
      <c r="BU37" s="403">
        <f t="shared" si="236"/>
        <v>0</v>
      </c>
      <c r="BV37" s="408">
        <f t="shared" si="237"/>
        <v>0</v>
      </c>
      <c r="BW37" s="407">
        <f t="shared" si="238"/>
        <v>0</v>
      </c>
      <c r="BX37" s="403">
        <f t="shared" si="239"/>
        <v>0</v>
      </c>
      <c r="BY37" s="408">
        <f t="shared" si="240"/>
        <v>0</v>
      </c>
      <c r="BZ37" s="407">
        <f t="shared" si="241"/>
        <v>0</v>
      </c>
      <c r="CA37" s="403">
        <f t="shared" si="242"/>
        <v>0</v>
      </c>
      <c r="CB37" s="408">
        <f t="shared" si="243"/>
        <v>0</v>
      </c>
      <c r="CC37" s="407">
        <f t="shared" si="244"/>
        <v>0</v>
      </c>
      <c r="CD37" s="403">
        <f t="shared" si="245"/>
        <v>0</v>
      </c>
      <c r="CE37" s="408">
        <f t="shared" si="246"/>
        <v>0</v>
      </c>
      <c r="CF37" s="407">
        <f t="shared" si="247"/>
        <v>0</v>
      </c>
      <c r="CG37" s="403">
        <f t="shared" si="248"/>
        <v>0</v>
      </c>
      <c r="CH37" s="408">
        <f t="shared" si="249"/>
        <v>0</v>
      </c>
      <c r="CI37" s="407">
        <f t="shared" si="250"/>
        <v>0</v>
      </c>
      <c r="CJ37" s="403">
        <f t="shared" si="251"/>
        <v>0</v>
      </c>
      <c r="CK37" s="408">
        <f t="shared" si="252"/>
        <v>0</v>
      </c>
      <c r="CL37" s="407">
        <f t="shared" si="253"/>
        <v>0</v>
      </c>
      <c r="CM37" s="403">
        <f t="shared" si="254"/>
        <v>0</v>
      </c>
      <c r="CN37" s="408">
        <f t="shared" si="255"/>
        <v>0</v>
      </c>
      <c r="CO37" s="407">
        <f t="shared" si="256"/>
        <v>0</v>
      </c>
      <c r="CP37" s="403">
        <f t="shared" si="257"/>
        <v>0</v>
      </c>
      <c r="CQ37" s="408">
        <f t="shared" si="258"/>
        <v>0</v>
      </c>
      <c r="CR37" s="407">
        <f t="shared" si="259"/>
        <v>0</v>
      </c>
      <c r="CS37" s="403">
        <f t="shared" si="260"/>
        <v>0</v>
      </c>
      <c r="CT37" s="408">
        <f t="shared" si="261"/>
        <v>0</v>
      </c>
      <c r="CU37" s="407">
        <f t="shared" si="262"/>
        <v>0</v>
      </c>
      <c r="CV37" s="403">
        <f t="shared" si="263"/>
        <v>0</v>
      </c>
      <c r="CW37" s="408">
        <f t="shared" si="264"/>
        <v>0</v>
      </c>
      <c r="CX37" s="407">
        <f t="shared" si="265"/>
        <v>0</v>
      </c>
      <c r="CY37" s="403">
        <f t="shared" si="266"/>
        <v>0</v>
      </c>
      <c r="CZ37" s="408">
        <f t="shared" si="267"/>
        <v>0</v>
      </c>
      <c r="DB37">
        <v>0</v>
      </c>
      <c r="DC37">
        <f t="shared" si="268"/>
        <v>0</v>
      </c>
      <c r="DD37">
        <f t="shared" si="269"/>
        <v>0</v>
      </c>
      <c r="DE37">
        <f t="shared" si="270"/>
        <v>0</v>
      </c>
      <c r="DF37">
        <f t="shared" si="271"/>
        <v>0</v>
      </c>
      <c r="DG37">
        <f t="shared" si="272"/>
        <v>0</v>
      </c>
      <c r="DH37">
        <f t="shared" si="273"/>
        <v>0</v>
      </c>
      <c r="DI37">
        <f t="shared" si="274"/>
        <v>0</v>
      </c>
      <c r="DJ37">
        <f t="shared" si="275"/>
        <v>0</v>
      </c>
      <c r="DK37">
        <f t="shared" si="276"/>
        <v>0</v>
      </c>
      <c r="DL37">
        <f t="shared" si="277"/>
        <v>0</v>
      </c>
      <c r="DM37">
        <f t="shared" si="278"/>
        <v>0</v>
      </c>
      <c r="DN37">
        <f t="shared" si="279"/>
        <v>0</v>
      </c>
      <c r="DO37">
        <f t="shared" si="280"/>
        <v>0</v>
      </c>
      <c r="DP37">
        <f t="shared" si="281"/>
        <v>0</v>
      </c>
      <c r="DR37" s="1">
        <f t="shared" si="282"/>
        <v>0</v>
      </c>
      <c r="DS37" s="385" t="str">
        <f t="shared" si="290"/>
        <v/>
      </c>
      <c r="DT37" s="406" t="str">
        <f t="shared" si="291"/>
        <v/>
      </c>
      <c r="DU37" s="385">
        <f t="shared" si="292"/>
        <v>0</v>
      </c>
      <c r="DV37" s="385">
        <f t="shared" si="293"/>
        <v>0</v>
      </c>
      <c r="DW37" s="385">
        <f t="shared" si="294"/>
        <v>0</v>
      </c>
      <c r="DX37" s="385">
        <f t="shared" si="295"/>
        <v>0</v>
      </c>
    </row>
    <row r="38" spans="1:128" ht="12.75" hidden="1" customHeight="1" x14ac:dyDescent="0.25">
      <c r="A38" s="404" t="str">
        <f t="shared" si="220"/>
        <v/>
      </c>
      <c r="B38" s="405"/>
      <c r="C38" s="406"/>
      <c r="D38" s="406"/>
      <c r="E38" s="385"/>
      <c r="F38" s="407"/>
      <c r="G38" s="403"/>
      <c r="H38" s="408"/>
      <c r="I38" s="407"/>
      <c r="J38" s="403"/>
      <c r="K38" s="408"/>
      <c r="L38" s="407"/>
      <c r="M38" s="403"/>
      <c r="N38" s="408"/>
      <c r="O38" s="407"/>
      <c r="P38" s="403"/>
      <c r="Q38" s="408"/>
      <c r="R38" s="407"/>
      <c r="S38" s="403"/>
      <c r="T38" s="408"/>
      <c r="U38" s="407"/>
      <c r="V38" s="403"/>
      <c r="W38" s="408"/>
      <c r="X38" s="407"/>
      <c r="Y38" s="403"/>
      <c r="Z38" s="408"/>
      <c r="AA38" s="407"/>
      <c r="AB38" s="403"/>
      <c r="AC38" s="408"/>
      <c r="AD38" s="407"/>
      <c r="AE38" s="403"/>
      <c r="AF38" s="408"/>
      <c r="AG38" s="407"/>
      <c r="AH38" s="403"/>
      <c r="AI38" s="408"/>
      <c r="AJ38" s="407"/>
      <c r="AK38" s="403"/>
      <c r="AL38" s="408"/>
      <c r="AM38" s="407"/>
      <c r="AN38" s="403"/>
      <c r="AO38" s="408"/>
      <c r="AP38" s="407"/>
      <c r="AQ38" s="403"/>
      <c r="AR38" s="408"/>
      <c r="AS38" s="407"/>
      <c r="AT38" s="403"/>
      <c r="AU38" s="408"/>
      <c r="AV38" s="10"/>
      <c r="AW38" s="10"/>
      <c r="AX38" s="385">
        <f t="shared" si="283"/>
        <v>0</v>
      </c>
      <c r="AY38" s="385">
        <f t="shared" si="221"/>
        <v>0</v>
      </c>
      <c r="AZ38" s="385">
        <f t="shared" si="284"/>
        <v>0</v>
      </c>
      <c r="BA38" s="385">
        <f t="shared" si="222"/>
        <v>0</v>
      </c>
      <c r="BB38" s="385">
        <f t="shared" si="285"/>
        <v>0</v>
      </c>
      <c r="BC38" s="404" t="str">
        <f t="shared" si="286"/>
        <v/>
      </c>
      <c r="BD38" s="406" t="str">
        <f t="shared" si="223"/>
        <v/>
      </c>
      <c r="BE38" s="385">
        <f t="shared" si="287"/>
        <v>0</v>
      </c>
      <c r="BF38" s="385">
        <f t="shared" si="288"/>
        <v>0</v>
      </c>
      <c r="BG38" s="385">
        <f t="shared" si="289"/>
        <v>0</v>
      </c>
      <c r="BH38" s="385">
        <f t="shared" si="224"/>
        <v>0</v>
      </c>
      <c r="BI38" s="406">
        <f t="shared" si="225"/>
        <v>-0.99999950000000004</v>
      </c>
      <c r="BK38" s="407">
        <f t="shared" si="226"/>
        <v>0</v>
      </c>
      <c r="BL38" s="403">
        <f t="shared" si="227"/>
        <v>0</v>
      </c>
      <c r="BM38" s="408">
        <f t="shared" si="228"/>
        <v>0</v>
      </c>
      <c r="BN38" s="407">
        <f t="shared" si="229"/>
        <v>0</v>
      </c>
      <c r="BO38" s="403">
        <f t="shared" si="230"/>
        <v>0</v>
      </c>
      <c r="BP38" s="408">
        <f t="shared" si="231"/>
        <v>0</v>
      </c>
      <c r="BQ38" s="407">
        <f t="shared" si="232"/>
        <v>0</v>
      </c>
      <c r="BR38" s="403">
        <f t="shared" si="233"/>
        <v>0</v>
      </c>
      <c r="BS38" s="408">
        <f t="shared" si="234"/>
        <v>0</v>
      </c>
      <c r="BT38" s="407">
        <f t="shared" si="235"/>
        <v>0</v>
      </c>
      <c r="BU38" s="403">
        <f t="shared" si="236"/>
        <v>0</v>
      </c>
      <c r="BV38" s="408">
        <f t="shared" si="237"/>
        <v>0</v>
      </c>
      <c r="BW38" s="407">
        <f t="shared" si="238"/>
        <v>0</v>
      </c>
      <c r="BX38" s="403">
        <f t="shared" si="239"/>
        <v>0</v>
      </c>
      <c r="BY38" s="408">
        <f t="shared" si="240"/>
        <v>0</v>
      </c>
      <c r="BZ38" s="407">
        <f t="shared" si="241"/>
        <v>0</v>
      </c>
      <c r="CA38" s="403">
        <f t="shared" si="242"/>
        <v>0</v>
      </c>
      <c r="CB38" s="408">
        <f t="shared" si="243"/>
        <v>0</v>
      </c>
      <c r="CC38" s="407">
        <f t="shared" si="244"/>
        <v>0</v>
      </c>
      <c r="CD38" s="403">
        <f t="shared" si="245"/>
        <v>0</v>
      </c>
      <c r="CE38" s="408">
        <f t="shared" si="246"/>
        <v>0</v>
      </c>
      <c r="CF38" s="407">
        <f t="shared" si="247"/>
        <v>0</v>
      </c>
      <c r="CG38" s="403">
        <f t="shared" si="248"/>
        <v>0</v>
      </c>
      <c r="CH38" s="408">
        <f t="shared" si="249"/>
        <v>0</v>
      </c>
      <c r="CI38" s="407">
        <f t="shared" si="250"/>
        <v>0</v>
      </c>
      <c r="CJ38" s="403">
        <f t="shared" si="251"/>
        <v>0</v>
      </c>
      <c r="CK38" s="408">
        <f t="shared" si="252"/>
        <v>0</v>
      </c>
      <c r="CL38" s="407">
        <f t="shared" si="253"/>
        <v>0</v>
      </c>
      <c r="CM38" s="403">
        <f t="shared" si="254"/>
        <v>0</v>
      </c>
      <c r="CN38" s="408">
        <f t="shared" si="255"/>
        <v>0</v>
      </c>
      <c r="CO38" s="407">
        <f t="shared" si="256"/>
        <v>0</v>
      </c>
      <c r="CP38" s="403">
        <f t="shared" si="257"/>
        <v>0</v>
      </c>
      <c r="CQ38" s="408">
        <f t="shared" si="258"/>
        <v>0</v>
      </c>
      <c r="CR38" s="407">
        <f t="shared" si="259"/>
        <v>0</v>
      </c>
      <c r="CS38" s="403">
        <f t="shared" si="260"/>
        <v>0</v>
      </c>
      <c r="CT38" s="408">
        <f t="shared" si="261"/>
        <v>0</v>
      </c>
      <c r="CU38" s="407">
        <f t="shared" si="262"/>
        <v>0</v>
      </c>
      <c r="CV38" s="403">
        <f t="shared" si="263"/>
        <v>0</v>
      </c>
      <c r="CW38" s="408">
        <f t="shared" si="264"/>
        <v>0</v>
      </c>
      <c r="CX38" s="407">
        <f t="shared" si="265"/>
        <v>0</v>
      </c>
      <c r="CY38" s="403">
        <f t="shared" si="266"/>
        <v>0</v>
      </c>
      <c r="CZ38" s="408">
        <f t="shared" si="267"/>
        <v>0</v>
      </c>
      <c r="DB38">
        <v>0</v>
      </c>
      <c r="DC38">
        <f t="shared" si="268"/>
        <v>0</v>
      </c>
      <c r="DD38">
        <f t="shared" si="269"/>
        <v>0</v>
      </c>
      <c r="DE38">
        <f t="shared" si="270"/>
        <v>0</v>
      </c>
      <c r="DF38">
        <f t="shared" si="271"/>
        <v>0</v>
      </c>
      <c r="DG38">
        <f t="shared" si="272"/>
        <v>0</v>
      </c>
      <c r="DH38">
        <f t="shared" si="273"/>
        <v>0</v>
      </c>
      <c r="DI38">
        <f t="shared" si="274"/>
        <v>0</v>
      </c>
      <c r="DJ38">
        <f t="shared" si="275"/>
        <v>0</v>
      </c>
      <c r="DK38">
        <f t="shared" si="276"/>
        <v>0</v>
      </c>
      <c r="DL38">
        <f t="shared" si="277"/>
        <v>0</v>
      </c>
      <c r="DM38">
        <f t="shared" si="278"/>
        <v>0</v>
      </c>
      <c r="DN38">
        <f t="shared" si="279"/>
        <v>0</v>
      </c>
      <c r="DO38">
        <f t="shared" si="280"/>
        <v>0</v>
      </c>
      <c r="DP38">
        <f t="shared" si="281"/>
        <v>0</v>
      </c>
      <c r="DR38" s="1">
        <f t="shared" si="282"/>
        <v>0</v>
      </c>
      <c r="DS38" s="385" t="str">
        <f t="shared" si="290"/>
        <v/>
      </c>
      <c r="DT38" s="406" t="str">
        <f t="shared" si="291"/>
        <v/>
      </c>
      <c r="DU38" s="385">
        <f t="shared" si="292"/>
        <v>0</v>
      </c>
      <c r="DV38" s="385">
        <f t="shared" si="293"/>
        <v>0</v>
      </c>
      <c r="DW38" s="385">
        <f t="shared" si="294"/>
        <v>0</v>
      </c>
      <c r="DX38" s="385">
        <f t="shared" si="295"/>
        <v>0</v>
      </c>
    </row>
    <row r="39" spans="1:128" ht="12.75" hidden="1" customHeight="1" x14ac:dyDescent="0.25">
      <c r="A39" s="404" t="str">
        <f t="shared" si="220"/>
        <v/>
      </c>
      <c r="B39" s="405"/>
      <c r="C39" s="406"/>
      <c r="D39" s="406"/>
      <c r="E39" s="385"/>
      <c r="F39" s="407"/>
      <c r="G39" s="403"/>
      <c r="H39" s="408"/>
      <c r="I39" s="407"/>
      <c r="J39" s="403"/>
      <c r="K39" s="408"/>
      <c r="L39" s="407"/>
      <c r="M39" s="403"/>
      <c r="N39" s="408"/>
      <c r="O39" s="407"/>
      <c r="P39" s="403"/>
      <c r="Q39" s="408"/>
      <c r="R39" s="407"/>
      <c r="S39" s="403"/>
      <c r="T39" s="408"/>
      <c r="U39" s="407"/>
      <c r="V39" s="403"/>
      <c r="W39" s="408"/>
      <c r="X39" s="407"/>
      <c r="Y39" s="403"/>
      <c r="Z39" s="408"/>
      <c r="AA39" s="407"/>
      <c r="AB39" s="403"/>
      <c r="AC39" s="408"/>
      <c r="AD39" s="407"/>
      <c r="AE39" s="403"/>
      <c r="AF39" s="408"/>
      <c r="AG39" s="407"/>
      <c r="AH39" s="403"/>
      <c r="AI39" s="408"/>
      <c r="AJ39" s="407"/>
      <c r="AK39" s="403"/>
      <c r="AL39" s="408"/>
      <c r="AM39" s="407"/>
      <c r="AN39" s="403"/>
      <c r="AO39" s="408"/>
      <c r="AP39" s="407"/>
      <c r="AQ39" s="403"/>
      <c r="AR39" s="408"/>
      <c r="AS39" s="407"/>
      <c r="AT39" s="403"/>
      <c r="AU39" s="408"/>
      <c r="AV39" s="10"/>
      <c r="AW39" s="10"/>
      <c r="AX39" s="385">
        <f t="shared" si="283"/>
        <v>0</v>
      </c>
      <c r="AY39" s="385">
        <f t="shared" si="221"/>
        <v>0</v>
      </c>
      <c r="AZ39" s="385">
        <f t="shared" si="284"/>
        <v>0</v>
      </c>
      <c r="BA39" s="385">
        <f t="shared" si="222"/>
        <v>0</v>
      </c>
      <c r="BB39" s="385">
        <f t="shared" si="285"/>
        <v>0</v>
      </c>
      <c r="BC39" s="404" t="str">
        <f t="shared" si="286"/>
        <v/>
      </c>
      <c r="BD39" s="406" t="str">
        <f t="shared" si="223"/>
        <v/>
      </c>
      <c r="BE39" s="385">
        <f t="shared" si="287"/>
        <v>0</v>
      </c>
      <c r="BF39" s="385">
        <f t="shared" si="288"/>
        <v>0</v>
      </c>
      <c r="BG39" s="385">
        <f t="shared" si="289"/>
        <v>0</v>
      </c>
      <c r="BH39" s="385">
        <f t="shared" si="224"/>
        <v>0</v>
      </c>
      <c r="BI39" s="406">
        <f t="shared" si="225"/>
        <v>-0.99999950000000004</v>
      </c>
      <c r="BK39" s="407">
        <f t="shared" si="226"/>
        <v>0</v>
      </c>
      <c r="BL39" s="403">
        <f t="shared" si="227"/>
        <v>0</v>
      </c>
      <c r="BM39" s="408">
        <f t="shared" si="228"/>
        <v>0</v>
      </c>
      <c r="BN39" s="407">
        <f t="shared" si="229"/>
        <v>0</v>
      </c>
      <c r="BO39" s="403">
        <f t="shared" si="230"/>
        <v>0</v>
      </c>
      <c r="BP39" s="408">
        <f t="shared" si="231"/>
        <v>0</v>
      </c>
      <c r="BQ39" s="407">
        <f t="shared" si="232"/>
        <v>0</v>
      </c>
      <c r="BR39" s="403">
        <f t="shared" si="233"/>
        <v>0</v>
      </c>
      <c r="BS39" s="408">
        <f t="shared" si="234"/>
        <v>0</v>
      </c>
      <c r="BT39" s="407">
        <f t="shared" si="235"/>
        <v>0</v>
      </c>
      <c r="BU39" s="403">
        <f t="shared" si="236"/>
        <v>0</v>
      </c>
      <c r="BV39" s="408">
        <f t="shared" si="237"/>
        <v>0</v>
      </c>
      <c r="BW39" s="407">
        <f t="shared" si="238"/>
        <v>0</v>
      </c>
      <c r="BX39" s="403">
        <f t="shared" si="239"/>
        <v>0</v>
      </c>
      <c r="BY39" s="408">
        <f t="shared" si="240"/>
        <v>0</v>
      </c>
      <c r="BZ39" s="407">
        <f t="shared" si="241"/>
        <v>0</v>
      </c>
      <c r="CA39" s="403">
        <f t="shared" si="242"/>
        <v>0</v>
      </c>
      <c r="CB39" s="408">
        <f t="shared" si="243"/>
        <v>0</v>
      </c>
      <c r="CC39" s="407">
        <f t="shared" si="244"/>
        <v>0</v>
      </c>
      <c r="CD39" s="403">
        <f t="shared" si="245"/>
        <v>0</v>
      </c>
      <c r="CE39" s="408">
        <f t="shared" si="246"/>
        <v>0</v>
      </c>
      <c r="CF39" s="407">
        <f t="shared" si="247"/>
        <v>0</v>
      </c>
      <c r="CG39" s="403">
        <f t="shared" si="248"/>
        <v>0</v>
      </c>
      <c r="CH39" s="408">
        <f t="shared" si="249"/>
        <v>0</v>
      </c>
      <c r="CI39" s="407">
        <f t="shared" si="250"/>
        <v>0</v>
      </c>
      <c r="CJ39" s="403">
        <f t="shared" si="251"/>
        <v>0</v>
      </c>
      <c r="CK39" s="408">
        <f t="shared" si="252"/>
        <v>0</v>
      </c>
      <c r="CL39" s="407">
        <f t="shared" si="253"/>
        <v>0</v>
      </c>
      <c r="CM39" s="403">
        <f t="shared" si="254"/>
        <v>0</v>
      </c>
      <c r="CN39" s="408">
        <f t="shared" si="255"/>
        <v>0</v>
      </c>
      <c r="CO39" s="407">
        <f t="shared" si="256"/>
        <v>0</v>
      </c>
      <c r="CP39" s="403">
        <f t="shared" si="257"/>
        <v>0</v>
      </c>
      <c r="CQ39" s="408">
        <f t="shared" si="258"/>
        <v>0</v>
      </c>
      <c r="CR39" s="407">
        <f t="shared" si="259"/>
        <v>0</v>
      </c>
      <c r="CS39" s="403">
        <f t="shared" si="260"/>
        <v>0</v>
      </c>
      <c r="CT39" s="408">
        <f t="shared" si="261"/>
        <v>0</v>
      </c>
      <c r="CU39" s="407">
        <f t="shared" si="262"/>
        <v>0</v>
      </c>
      <c r="CV39" s="403">
        <f t="shared" si="263"/>
        <v>0</v>
      </c>
      <c r="CW39" s="408">
        <f t="shared" si="264"/>
        <v>0</v>
      </c>
      <c r="CX39" s="407">
        <f t="shared" si="265"/>
        <v>0</v>
      </c>
      <c r="CY39" s="403">
        <f t="shared" si="266"/>
        <v>0</v>
      </c>
      <c r="CZ39" s="408">
        <f t="shared" si="267"/>
        <v>0</v>
      </c>
      <c r="DB39">
        <v>0</v>
      </c>
      <c r="DC39">
        <f t="shared" si="268"/>
        <v>0</v>
      </c>
      <c r="DD39">
        <f t="shared" si="269"/>
        <v>0</v>
      </c>
      <c r="DE39">
        <f t="shared" si="270"/>
        <v>0</v>
      </c>
      <c r="DF39">
        <f t="shared" si="271"/>
        <v>0</v>
      </c>
      <c r="DG39">
        <f t="shared" si="272"/>
        <v>0</v>
      </c>
      <c r="DH39">
        <f t="shared" si="273"/>
        <v>0</v>
      </c>
      <c r="DI39">
        <f t="shared" si="274"/>
        <v>0</v>
      </c>
      <c r="DJ39">
        <f t="shared" si="275"/>
        <v>0</v>
      </c>
      <c r="DK39">
        <f t="shared" si="276"/>
        <v>0</v>
      </c>
      <c r="DL39">
        <f t="shared" si="277"/>
        <v>0</v>
      </c>
      <c r="DM39">
        <f t="shared" si="278"/>
        <v>0</v>
      </c>
      <c r="DN39">
        <f t="shared" si="279"/>
        <v>0</v>
      </c>
      <c r="DO39">
        <f t="shared" si="280"/>
        <v>0</v>
      </c>
      <c r="DP39">
        <f t="shared" si="281"/>
        <v>0</v>
      </c>
      <c r="DR39" s="1">
        <f t="shared" si="282"/>
        <v>0</v>
      </c>
      <c r="DS39" s="385" t="str">
        <f t="shared" si="290"/>
        <v/>
      </c>
      <c r="DT39" s="406" t="str">
        <f t="shared" si="291"/>
        <v/>
      </c>
      <c r="DU39" s="385">
        <f t="shared" si="292"/>
        <v>0</v>
      </c>
      <c r="DV39" s="385">
        <f t="shared" si="293"/>
        <v>0</v>
      </c>
      <c r="DW39" s="385">
        <f t="shared" si="294"/>
        <v>0</v>
      </c>
      <c r="DX39" s="385">
        <f t="shared" si="295"/>
        <v>0</v>
      </c>
    </row>
    <row r="40" spans="1:128" ht="12.75" hidden="1" customHeight="1" x14ac:dyDescent="0.25">
      <c r="A40" s="404" t="str">
        <f t="shared" si="220"/>
        <v/>
      </c>
      <c r="B40" s="405"/>
      <c r="C40" s="406"/>
      <c r="D40" s="406"/>
      <c r="E40" s="385"/>
      <c r="F40" s="407"/>
      <c r="G40" s="403"/>
      <c r="H40" s="408"/>
      <c r="I40" s="407"/>
      <c r="J40" s="403"/>
      <c r="K40" s="408"/>
      <c r="L40" s="407"/>
      <c r="M40" s="403"/>
      <c r="N40" s="408"/>
      <c r="O40" s="407"/>
      <c r="P40" s="403"/>
      <c r="Q40" s="408"/>
      <c r="R40" s="407"/>
      <c r="S40" s="403"/>
      <c r="T40" s="408"/>
      <c r="U40" s="407"/>
      <c r="V40" s="403"/>
      <c r="W40" s="408"/>
      <c r="X40" s="407"/>
      <c r="Y40" s="403"/>
      <c r="Z40" s="408"/>
      <c r="AA40" s="407"/>
      <c r="AB40" s="403"/>
      <c r="AC40" s="408"/>
      <c r="AD40" s="407"/>
      <c r="AE40" s="403"/>
      <c r="AF40" s="408"/>
      <c r="AG40" s="407"/>
      <c r="AH40" s="403"/>
      <c r="AI40" s="408"/>
      <c r="AJ40" s="407"/>
      <c r="AK40" s="403"/>
      <c r="AL40" s="408"/>
      <c r="AM40" s="407"/>
      <c r="AN40" s="403"/>
      <c r="AO40" s="408"/>
      <c r="AP40" s="407"/>
      <c r="AQ40" s="403"/>
      <c r="AR40" s="408"/>
      <c r="AS40" s="407"/>
      <c r="AT40" s="403"/>
      <c r="AU40" s="408"/>
      <c r="AV40" s="10"/>
      <c r="AW40" s="10"/>
      <c r="AX40" s="385">
        <f t="shared" si="283"/>
        <v>0</v>
      </c>
      <c r="AY40" s="385">
        <f t="shared" si="221"/>
        <v>0</v>
      </c>
      <c r="AZ40" s="385">
        <f t="shared" si="284"/>
        <v>0</v>
      </c>
      <c r="BA40" s="385">
        <f t="shared" si="222"/>
        <v>0</v>
      </c>
      <c r="BB40" s="385">
        <f t="shared" si="285"/>
        <v>0</v>
      </c>
      <c r="BC40" s="404" t="str">
        <f t="shared" si="286"/>
        <v/>
      </c>
      <c r="BD40" s="406" t="str">
        <f t="shared" si="223"/>
        <v/>
      </c>
      <c r="BE40" s="385">
        <f t="shared" si="287"/>
        <v>0</v>
      </c>
      <c r="BF40" s="385">
        <f t="shared" si="288"/>
        <v>0</v>
      </c>
      <c r="BG40" s="385">
        <f t="shared" si="289"/>
        <v>0</v>
      </c>
      <c r="BH40" s="385">
        <f t="shared" si="224"/>
        <v>0</v>
      </c>
      <c r="BI40" s="406">
        <f t="shared" si="225"/>
        <v>-0.99999950000000004</v>
      </c>
      <c r="BK40" s="407">
        <f t="shared" si="226"/>
        <v>0</v>
      </c>
      <c r="BL40" s="403">
        <f t="shared" si="227"/>
        <v>0</v>
      </c>
      <c r="BM40" s="408">
        <f t="shared" si="228"/>
        <v>0</v>
      </c>
      <c r="BN40" s="407">
        <f t="shared" si="229"/>
        <v>0</v>
      </c>
      <c r="BO40" s="403">
        <f t="shared" si="230"/>
        <v>0</v>
      </c>
      <c r="BP40" s="408">
        <f t="shared" si="231"/>
        <v>0</v>
      </c>
      <c r="BQ40" s="407">
        <f t="shared" si="232"/>
        <v>0</v>
      </c>
      <c r="BR40" s="403">
        <f t="shared" si="233"/>
        <v>0</v>
      </c>
      <c r="BS40" s="408">
        <f t="shared" si="234"/>
        <v>0</v>
      </c>
      <c r="BT40" s="407">
        <f t="shared" si="235"/>
        <v>0</v>
      </c>
      <c r="BU40" s="403">
        <f t="shared" si="236"/>
        <v>0</v>
      </c>
      <c r="BV40" s="408">
        <f t="shared" si="237"/>
        <v>0</v>
      </c>
      <c r="BW40" s="407">
        <f t="shared" si="238"/>
        <v>0</v>
      </c>
      <c r="BX40" s="403">
        <f t="shared" si="239"/>
        <v>0</v>
      </c>
      <c r="BY40" s="408">
        <f t="shared" si="240"/>
        <v>0</v>
      </c>
      <c r="BZ40" s="407">
        <f t="shared" si="241"/>
        <v>0</v>
      </c>
      <c r="CA40" s="403">
        <f t="shared" si="242"/>
        <v>0</v>
      </c>
      <c r="CB40" s="408">
        <f t="shared" si="243"/>
        <v>0</v>
      </c>
      <c r="CC40" s="407">
        <f t="shared" si="244"/>
        <v>0</v>
      </c>
      <c r="CD40" s="403">
        <f t="shared" si="245"/>
        <v>0</v>
      </c>
      <c r="CE40" s="408">
        <f t="shared" si="246"/>
        <v>0</v>
      </c>
      <c r="CF40" s="407">
        <f t="shared" si="247"/>
        <v>0</v>
      </c>
      <c r="CG40" s="403">
        <f t="shared" si="248"/>
        <v>0</v>
      </c>
      <c r="CH40" s="408">
        <f t="shared" si="249"/>
        <v>0</v>
      </c>
      <c r="CI40" s="407">
        <f t="shared" si="250"/>
        <v>0</v>
      </c>
      <c r="CJ40" s="403">
        <f t="shared" si="251"/>
        <v>0</v>
      </c>
      <c r="CK40" s="408">
        <f t="shared" si="252"/>
        <v>0</v>
      </c>
      <c r="CL40" s="407">
        <f t="shared" si="253"/>
        <v>0</v>
      </c>
      <c r="CM40" s="403">
        <f t="shared" si="254"/>
        <v>0</v>
      </c>
      <c r="CN40" s="408">
        <f t="shared" si="255"/>
        <v>0</v>
      </c>
      <c r="CO40" s="407">
        <f t="shared" si="256"/>
        <v>0</v>
      </c>
      <c r="CP40" s="403">
        <f t="shared" si="257"/>
        <v>0</v>
      </c>
      <c r="CQ40" s="408">
        <f t="shared" si="258"/>
        <v>0</v>
      </c>
      <c r="CR40" s="407">
        <f t="shared" si="259"/>
        <v>0</v>
      </c>
      <c r="CS40" s="403">
        <f t="shared" si="260"/>
        <v>0</v>
      </c>
      <c r="CT40" s="408">
        <f t="shared" si="261"/>
        <v>0</v>
      </c>
      <c r="CU40" s="407">
        <f t="shared" si="262"/>
        <v>0</v>
      </c>
      <c r="CV40" s="403">
        <f t="shared" si="263"/>
        <v>0</v>
      </c>
      <c r="CW40" s="408">
        <f t="shared" si="264"/>
        <v>0</v>
      </c>
      <c r="CX40" s="407">
        <f t="shared" si="265"/>
        <v>0</v>
      </c>
      <c r="CY40" s="403">
        <f t="shared" si="266"/>
        <v>0</v>
      </c>
      <c r="CZ40" s="408">
        <f t="shared" si="267"/>
        <v>0</v>
      </c>
      <c r="DB40">
        <v>0</v>
      </c>
      <c r="DC40">
        <f t="shared" si="268"/>
        <v>0</v>
      </c>
      <c r="DD40">
        <f t="shared" si="269"/>
        <v>0</v>
      </c>
      <c r="DE40">
        <f t="shared" si="270"/>
        <v>0</v>
      </c>
      <c r="DF40">
        <f t="shared" si="271"/>
        <v>0</v>
      </c>
      <c r="DG40">
        <f t="shared" si="272"/>
        <v>0</v>
      </c>
      <c r="DH40">
        <f t="shared" si="273"/>
        <v>0</v>
      </c>
      <c r="DI40">
        <f t="shared" si="274"/>
        <v>0</v>
      </c>
      <c r="DJ40">
        <f t="shared" si="275"/>
        <v>0</v>
      </c>
      <c r="DK40">
        <f t="shared" si="276"/>
        <v>0</v>
      </c>
      <c r="DL40">
        <f t="shared" si="277"/>
        <v>0</v>
      </c>
      <c r="DM40">
        <f t="shared" si="278"/>
        <v>0</v>
      </c>
      <c r="DN40">
        <f t="shared" si="279"/>
        <v>0</v>
      </c>
      <c r="DO40">
        <f t="shared" si="280"/>
        <v>0</v>
      </c>
      <c r="DP40">
        <f t="shared" si="281"/>
        <v>0</v>
      </c>
      <c r="DR40" s="1">
        <f t="shared" si="282"/>
        <v>0</v>
      </c>
      <c r="DS40" s="385" t="str">
        <f t="shared" si="290"/>
        <v/>
      </c>
      <c r="DT40" s="406" t="str">
        <f t="shared" si="291"/>
        <v/>
      </c>
      <c r="DU40" s="385">
        <f t="shared" si="292"/>
        <v>0</v>
      </c>
      <c r="DV40" s="385">
        <f t="shared" si="293"/>
        <v>0</v>
      </c>
      <c r="DW40" s="385">
        <f t="shared" si="294"/>
        <v>0</v>
      </c>
      <c r="DX40" s="385">
        <f t="shared" si="295"/>
        <v>0</v>
      </c>
    </row>
    <row r="41" spans="1:128" ht="12.75" hidden="1" customHeight="1" x14ac:dyDescent="0.25">
      <c r="A41" s="404" t="str">
        <f t="shared" si="220"/>
        <v/>
      </c>
      <c r="B41" s="405"/>
      <c r="C41" s="406"/>
      <c r="D41" s="406"/>
      <c r="E41" s="385"/>
      <c r="F41" s="407"/>
      <c r="G41" s="403"/>
      <c r="H41" s="408"/>
      <c r="I41" s="407"/>
      <c r="J41" s="403"/>
      <c r="K41" s="408"/>
      <c r="L41" s="407"/>
      <c r="M41" s="403"/>
      <c r="N41" s="408"/>
      <c r="O41" s="407"/>
      <c r="P41" s="403"/>
      <c r="Q41" s="408"/>
      <c r="R41" s="407"/>
      <c r="S41" s="403"/>
      <c r="T41" s="408"/>
      <c r="U41" s="407"/>
      <c r="V41" s="403"/>
      <c r="W41" s="408"/>
      <c r="X41" s="407"/>
      <c r="Y41" s="403"/>
      <c r="Z41" s="408"/>
      <c r="AA41" s="407"/>
      <c r="AB41" s="403"/>
      <c r="AC41" s="408"/>
      <c r="AD41" s="407"/>
      <c r="AE41" s="403"/>
      <c r="AF41" s="408"/>
      <c r="AG41" s="407"/>
      <c r="AH41" s="403"/>
      <c r="AI41" s="408"/>
      <c r="AJ41" s="407"/>
      <c r="AK41" s="403"/>
      <c r="AL41" s="408"/>
      <c r="AM41" s="407"/>
      <c r="AN41" s="403"/>
      <c r="AO41" s="408"/>
      <c r="AP41" s="407"/>
      <c r="AQ41" s="403"/>
      <c r="AR41" s="408"/>
      <c r="AS41" s="407"/>
      <c r="AT41" s="403"/>
      <c r="AU41" s="408"/>
      <c r="AV41" s="10"/>
      <c r="AW41" s="10"/>
      <c r="AX41" s="385">
        <f t="shared" si="283"/>
        <v>0</v>
      </c>
      <c r="AY41" s="385">
        <f t="shared" si="221"/>
        <v>0</v>
      </c>
      <c r="AZ41" s="385">
        <f t="shared" si="284"/>
        <v>0</v>
      </c>
      <c r="BA41" s="385">
        <f t="shared" si="222"/>
        <v>0</v>
      </c>
      <c r="BB41" s="385">
        <f t="shared" si="285"/>
        <v>0</v>
      </c>
      <c r="BC41" s="404" t="str">
        <f t="shared" si="286"/>
        <v/>
      </c>
      <c r="BD41" s="406" t="str">
        <f t="shared" si="223"/>
        <v/>
      </c>
      <c r="BE41" s="385">
        <f t="shared" si="287"/>
        <v>0</v>
      </c>
      <c r="BF41" s="385">
        <f t="shared" si="288"/>
        <v>0</v>
      </c>
      <c r="BG41" s="385">
        <f t="shared" si="289"/>
        <v>0</v>
      </c>
      <c r="BH41" s="385">
        <f t="shared" si="224"/>
        <v>0</v>
      </c>
      <c r="BI41" s="406">
        <f t="shared" si="225"/>
        <v>-0.99999950000000004</v>
      </c>
      <c r="BK41" s="407">
        <f t="shared" si="226"/>
        <v>0</v>
      </c>
      <c r="BL41" s="403">
        <f t="shared" si="227"/>
        <v>0</v>
      </c>
      <c r="BM41" s="408">
        <f t="shared" si="228"/>
        <v>0</v>
      </c>
      <c r="BN41" s="407">
        <f t="shared" si="229"/>
        <v>0</v>
      </c>
      <c r="BO41" s="403">
        <f t="shared" si="230"/>
        <v>0</v>
      </c>
      <c r="BP41" s="408">
        <f t="shared" si="231"/>
        <v>0</v>
      </c>
      <c r="BQ41" s="407">
        <f t="shared" si="232"/>
        <v>0</v>
      </c>
      <c r="BR41" s="403">
        <f t="shared" si="233"/>
        <v>0</v>
      </c>
      <c r="BS41" s="408">
        <f t="shared" si="234"/>
        <v>0</v>
      </c>
      <c r="BT41" s="407">
        <f t="shared" si="235"/>
        <v>0</v>
      </c>
      <c r="BU41" s="403">
        <f t="shared" si="236"/>
        <v>0</v>
      </c>
      <c r="BV41" s="408">
        <f t="shared" si="237"/>
        <v>0</v>
      </c>
      <c r="BW41" s="407">
        <f t="shared" si="238"/>
        <v>0</v>
      </c>
      <c r="BX41" s="403">
        <f t="shared" si="239"/>
        <v>0</v>
      </c>
      <c r="BY41" s="408">
        <f t="shared" si="240"/>
        <v>0</v>
      </c>
      <c r="BZ41" s="407">
        <f t="shared" si="241"/>
        <v>0</v>
      </c>
      <c r="CA41" s="403">
        <f t="shared" si="242"/>
        <v>0</v>
      </c>
      <c r="CB41" s="408">
        <f t="shared" si="243"/>
        <v>0</v>
      </c>
      <c r="CC41" s="407">
        <f t="shared" si="244"/>
        <v>0</v>
      </c>
      <c r="CD41" s="403">
        <f t="shared" si="245"/>
        <v>0</v>
      </c>
      <c r="CE41" s="408">
        <f t="shared" si="246"/>
        <v>0</v>
      </c>
      <c r="CF41" s="407">
        <f t="shared" si="247"/>
        <v>0</v>
      </c>
      <c r="CG41" s="403">
        <f t="shared" si="248"/>
        <v>0</v>
      </c>
      <c r="CH41" s="408">
        <f t="shared" si="249"/>
        <v>0</v>
      </c>
      <c r="CI41" s="407">
        <f t="shared" si="250"/>
        <v>0</v>
      </c>
      <c r="CJ41" s="403">
        <f t="shared" si="251"/>
        <v>0</v>
      </c>
      <c r="CK41" s="408">
        <f t="shared" si="252"/>
        <v>0</v>
      </c>
      <c r="CL41" s="407">
        <f t="shared" si="253"/>
        <v>0</v>
      </c>
      <c r="CM41" s="403">
        <f t="shared" si="254"/>
        <v>0</v>
      </c>
      <c r="CN41" s="408">
        <f t="shared" si="255"/>
        <v>0</v>
      </c>
      <c r="CO41" s="407">
        <f t="shared" si="256"/>
        <v>0</v>
      </c>
      <c r="CP41" s="403">
        <f t="shared" si="257"/>
        <v>0</v>
      </c>
      <c r="CQ41" s="408">
        <f t="shared" si="258"/>
        <v>0</v>
      </c>
      <c r="CR41" s="407">
        <f t="shared" si="259"/>
        <v>0</v>
      </c>
      <c r="CS41" s="403">
        <f t="shared" si="260"/>
        <v>0</v>
      </c>
      <c r="CT41" s="408">
        <f t="shared" si="261"/>
        <v>0</v>
      </c>
      <c r="CU41" s="407">
        <f t="shared" si="262"/>
        <v>0</v>
      </c>
      <c r="CV41" s="403">
        <f t="shared" si="263"/>
        <v>0</v>
      </c>
      <c r="CW41" s="408">
        <f t="shared" si="264"/>
        <v>0</v>
      </c>
      <c r="CX41" s="407">
        <f t="shared" si="265"/>
        <v>0</v>
      </c>
      <c r="CY41" s="403">
        <f t="shared" si="266"/>
        <v>0</v>
      </c>
      <c r="CZ41" s="408">
        <f t="shared" si="267"/>
        <v>0</v>
      </c>
      <c r="DB41">
        <v>0</v>
      </c>
      <c r="DC41">
        <f t="shared" si="268"/>
        <v>0</v>
      </c>
      <c r="DD41">
        <f t="shared" si="269"/>
        <v>0</v>
      </c>
      <c r="DE41">
        <f t="shared" si="270"/>
        <v>0</v>
      </c>
      <c r="DF41">
        <f t="shared" si="271"/>
        <v>0</v>
      </c>
      <c r="DG41">
        <f t="shared" si="272"/>
        <v>0</v>
      </c>
      <c r="DH41">
        <f t="shared" si="273"/>
        <v>0</v>
      </c>
      <c r="DI41">
        <f t="shared" si="274"/>
        <v>0</v>
      </c>
      <c r="DJ41">
        <f t="shared" si="275"/>
        <v>0</v>
      </c>
      <c r="DK41">
        <f t="shared" si="276"/>
        <v>0</v>
      </c>
      <c r="DL41">
        <f t="shared" si="277"/>
        <v>0</v>
      </c>
      <c r="DM41">
        <f t="shared" si="278"/>
        <v>0</v>
      </c>
      <c r="DN41">
        <f t="shared" si="279"/>
        <v>0</v>
      </c>
      <c r="DO41">
        <f t="shared" si="280"/>
        <v>0</v>
      </c>
      <c r="DP41">
        <f t="shared" si="281"/>
        <v>0</v>
      </c>
      <c r="DR41" s="1">
        <f t="shared" si="282"/>
        <v>0</v>
      </c>
      <c r="DS41" s="385" t="str">
        <f t="shared" si="290"/>
        <v/>
      </c>
      <c r="DT41" s="406" t="str">
        <f t="shared" si="291"/>
        <v/>
      </c>
      <c r="DU41" s="385">
        <f t="shared" si="292"/>
        <v>0</v>
      </c>
      <c r="DV41" s="385">
        <f t="shared" si="293"/>
        <v>0</v>
      </c>
      <c r="DW41" s="385">
        <f t="shared" si="294"/>
        <v>0</v>
      </c>
      <c r="DX41" s="385">
        <f t="shared" si="295"/>
        <v>0</v>
      </c>
    </row>
    <row r="42" spans="1:128" ht="12.75" hidden="1" customHeight="1" x14ac:dyDescent="0.25">
      <c r="A42" s="404" t="str">
        <f t="shared" si="220"/>
        <v/>
      </c>
      <c r="B42" s="405"/>
      <c r="C42" s="406"/>
      <c r="D42" s="406"/>
      <c r="E42" s="385"/>
      <c r="F42" s="407"/>
      <c r="G42" s="403"/>
      <c r="H42" s="408"/>
      <c r="I42" s="407"/>
      <c r="J42" s="403"/>
      <c r="K42" s="408"/>
      <c r="L42" s="407"/>
      <c r="M42" s="403"/>
      <c r="N42" s="408"/>
      <c r="O42" s="407"/>
      <c r="P42" s="403"/>
      <c r="Q42" s="408"/>
      <c r="R42" s="407"/>
      <c r="S42" s="403"/>
      <c r="T42" s="408"/>
      <c r="U42" s="407"/>
      <c r="V42" s="403"/>
      <c r="W42" s="408"/>
      <c r="X42" s="407"/>
      <c r="Y42" s="403"/>
      <c r="Z42" s="408"/>
      <c r="AA42" s="407"/>
      <c r="AB42" s="403"/>
      <c r="AC42" s="408"/>
      <c r="AD42" s="407"/>
      <c r="AE42" s="403"/>
      <c r="AF42" s="408"/>
      <c r="AG42" s="407"/>
      <c r="AH42" s="403"/>
      <c r="AI42" s="408"/>
      <c r="AJ42" s="407"/>
      <c r="AK42" s="403"/>
      <c r="AL42" s="408"/>
      <c r="AM42" s="407"/>
      <c r="AN42" s="403"/>
      <c r="AO42" s="408"/>
      <c r="AP42" s="407"/>
      <c r="AQ42" s="403"/>
      <c r="AR42" s="408"/>
      <c r="AS42" s="407"/>
      <c r="AT42" s="403"/>
      <c r="AU42" s="408"/>
      <c r="AV42" s="10"/>
      <c r="AW42" s="10"/>
      <c r="AX42" s="385">
        <f t="shared" si="283"/>
        <v>0</v>
      </c>
      <c r="AY42" s="385">
        <f t="shared" si="221"/>
        <v>0</v>
      </c>
      <c r="AZ42" s="385">
        <f t="shared" si="284"/>
        <v>0</v>
      </c>
      <c r="BA42" s="385">
        <f t="shared" si="222"/>
        <v>0</v>
      </c>
      <c r="BB42" s="385">
        <f t="shared" si="285"/>
        <v>0</v>
      </c>
      <c r="BC42" s="404" t="str">
        <f t="shared" si="286"/>
        <v/>
      </c>
      <c r="BD42" s="406" t="str">
        <f t="shared" si="223"/>
        <v/>
      </c>
      <c r="BE42" s="385">
        <f t="shared" si="287"/>
        <v>0</v>
      </c>
      <c r="BF42" s="385">
        <f t="shared" si="288"/>
        <v>0</v>
      </c>
      <c r="BG42" s="385">
        <f t="shared" si="289"/>
        <v>0</v>
      </c>
      <c r="BH42" s="385">
        <f t="shared" si="224"/>
        <v>0</v>
      </c>
      <c r="BI42" s="406">
        <f t="shared" si="225"/>
        <v>-0.99999950000000004</v>
      </c>
      <c r="BK42" s="407">
        <f t="shared" si="226"/>
        <v>0</v>
      </c>
      <c r="BL42" s="403">
        <f t="shared" si="227"/>
        <v>0</v>
      </c>
      <c r="BM42" s="408">
        <f t="shared" si="228"/>
        <v>0</v>
      </c>
      <c r="BN42" s="407">
        <f t="shared" si="229"/>
        <v>0</v>
      </c>
      <c r="BO42" s="403">
        <f t="shared" si="230"/>
        <v>0</v>
      </c>
      <c r="BP42" s="408">
        <f t="shared" si="231"/>
        <v>0</v>
      </c>
      <c r="BQ42" s="407">
        <f t="shared" si="232"/>
        <v>0</v>
      </c>
      <c r="BR42" s="403">
        <f t="shared" si="233"/>
        <v>0</v>
      </c>
      <c r="BS42" s="408">
        <f t="shared" si="234"/>
        <v>0</v>
      </c>
      <c r="BT42" s="407">
        <f t="shared" si="235"/>
        <v>0</v>
      </c>
      <c r="BU42" s="403">
        <f t="shared" si="236"/>
        <v>0</v>
      </c>
      <c r="BV42" s="408">
        <f t="shared" si="237"/>
        <v>0</v>
      </c>
      <c r="BW42" s="407">
        <f t="shared" si="238"/>
        <v>0</v>
      </c>
      <c r="BX42" s="403">
        <f t="shared" si="239"/>
        <v>0</v>
      </c>
      <c r="BY42" s="408">
        <f t="shared" si="240"/>
        <v>0</v>
      </c>
      <c r="BZ42" s="407">
        <f t="shared" si="241"/>
        <v>0</v>
      </c>
      <c r="CA42" s="403">
        <f t="shared" si="242"/>
        <v>0</v>
      </c>
      <c r="CB42" s="408">
        <f t="shared" si="243"/>
        <v>0</v>
      </c>
      <c r="CC42" s="407">
        <f t="shared" si="244"/>
        <v>0</v>
      </c>
      <c r="CD42" s="403">
        <f t="shared" si="245"/>
        <v>0</v>
      </c>
      <c r="CE42" s="408">
        <f t="shared" si="246"/>
        <v>0</v>
      </c>
      <c r="CF42" s="407">
        <f t="shared" si="247"/>
        <v>0</v>
      </c>
      <c r="CG42" s="403">
        <f t="shared" si="248"/>
        <v>0</v>
      </c>
      <c r="CH42" s="408">
        <f t="shared" si="249"/>
        <v>0</v>
      </c>
      <c r="CI42" s="407">
        <f t="shared" si="250"/>
        <v>0</v>
      </c>
      <c r="CJ42" s="403">
        <f t="shared" si="251"/>
        <v>0</v>
      </c>
      <c r="CK42" s="408">
        <f t="shared" si="252"/>
        <v>0</v>
      </c>
      <c r="CL42" s="407">
        <f t="shared" si="253"/>
        <v>0</v>
      </c>
      <c r="CM42" s="403">
        <f t="shared" si="254"/>
        <v>0</v>
      </c>
      <c r="CN42" s="408">
        <f t="shared" si="255"/>
        <v>0</v>
      </c>
      <c r="CO42" s="407">
        <f t="shared" si="256"/>
        <v>0</v>
      </c>
      <c r="CP42" s="403">
        <f t="shared" si="257"/>
        <v>0</v>
      </c>
      <c r="CQ42" s="408">
        <f t="shared" si="258"/>
        <v>0</v>
      </c>
      <c r="CR42" s="407">
        <f t="shared" si="259"/>
        <v>0</v>
      </c>
      <c r="CS42" s="403">
        <f t="shared" si="260"/>
        <v>0</v>
      </c>
      <c r="CT42" s="408">
        <f t="shared" si="261"/>
        <v>0</v>
      </c>
      <c r="CU42" s="407">
        <f t="shared" si="262"/>
        <v>0</v>
      </c>
      <c r="CV42" s="403">
        <f t="shared" si="263"/>
        <v>0</v>
      </c>
      <c r="CW42" s="408">
        <f t="shared" si="264"/>
        <v>0</v>
      </c>
      <c r="CX42" s="407">
        <f t="shared" si="265"/>
        <v>0</v>
      </c>
      <c r="CY42" s="403">
        <f t="shared" si="266"/>
        <v>0</v>
      </c>
      <c r="CZ42" s="408">
        <f t="shared" si="267"/>
        <v>0</v>
      </c>
      <c r="DB42">
        <v>0</v>
      </c>
      <c r="DC42">
        <f t="shared" si="268"/>
        <v>0</v>
      </c>
      <c r="DD42">
        <f t="shared" si="269"/>
        <v>0</v>
      </c>
      <c r="DE42">
        <f t="shared" si="270"/>
        <v>0</v>
      </c>
      <c r="DF42">
        <f t="shared" si="271"/>
        <v>0</v>
      </c>
      <c r="DG42">
        <f t="shared" si="272"/>
        <v>0</v>
      </c>
      <c r="DH42">
        <f t="shared" si="273"/>
        <v>0</v>
      </c>
      <c r="DI42">
        <f t="shared" si="274"/>
        <v>0</v>
      </c>
      <c r="DJ42">
        <f t="shared" si="275"/>
        <v>0</v>
      </c>
      <c r="DK42">
        <f t="shared" si="276"/>
        <v>0</v>
      </c>
      <c r="DL42">
        <f t="shared" si="277"/>
        <v>0</v>
      </c>
      <c r="DM42">
        <f t="shared" si="278"/>
        <v>0</v>
      </c>
      <c r="DN42">
        <f t="shared" si="279"/>
        <v>0</v>
      </c>
      <c r="DO42">
        <f t="shared" si="280"/>
        <v>0</v>
      </c>
      <c r="DP42">
        <f t="shared" si="281"/>
        <v>0</v>
      </c>
      <c r="DR42" s="1">
        <f t="shared" si="282"/>
        <v>0</v>
      </c>
      <c r="DS42" s="385" t="str">
        <f t="shared" si="290"/>
        <v/>
      </c>
      <c r="DT42" s="406" t="str">
        <f t="shared" si="291"/>
        <v/>
      </c>
      <c r="DU42" s="385">
        <f t="shared" si="292"/>
        <v>0</v>
      </c>
      <c r="DV42" s="385">
        <f t="shared" si="293"/>
        <v>0</v>
      </c>
      <c r="DW42" s="385">
        <f t="shared" si="294"/>
        <v>0</v>
      </c>
      <c r="DX42" s="385">
        <f t="shared" si="295"/>
        <v>0</v>
      </c>
    </row>
    <row r="43" spans="1:128" ht="12.75" hidden="1" customHeight="1" x14ac:dyDescent="0.25">
      <c r="A43" s="404" t="str">
        <f t="shared" si="220"/>
        <v/>
      </c>
      <c r="B43" s="405"/>
      <c r="C43" s="406"/>
      <c r="D43" s="406"/>
      <c r="E43" s="385"/>
      <c r="F43" s="407"/>
      <c r="G43" s="403"/>
      <c r="H43" s="408"/>
      <c r="I43" s="407"/>
      <c r="J43" s="403"/>
      <c r="K43" s="408"/>
      <c r="L43" s="407"/>
      <c r="M43" s="403"/>
      <c r="N43" s="408"/>
      <c r="O43" s="407"/>
      <c r="P43" s="403"/>
      <c r="Q43" s="408"/>
      <c r="R43" s="407"/>
      <c r="S43" s="403"/>
      <c r="T43" s="408"/>
      <c r="U43" s="407"/>
      <c r="V43" s="403"/>
      <c r="W43" s="408"/>
      <c r="X43" s="407"/>
      <c r="Y43" s="403"/>
      <c r="Z43" s="408"/>
      <c r="AA43" s="407"/>
      <c r="AB43" s="403"/>
      <c r="AC43" s="408"/>
      <c r="AD43" s="407"/>
      <c r="AE43" s="403"/>
      <c r="AF43" s="408"/>
      <c r="AG43" s="407"/>
      <c r="AH43" s="403"/>
      <c r="AI43" s="408"/>
      <c r="AJ43" s="407"/>
      <c r="AK43" s="403"/>
      <c r="AL43" s="408"/>
      <c r="AM43" s="407"/>
      <c r="AN43" s="403"/>
      <c r="AO43" s="408"/>
      <c r="AP43" s="407"/>
      <c r="AQ43" s="403"/>
      <c r="AR43" s="408"/>
      <c r="AS43" s="407"/>
      <c r="AT43" s="403"/>
      <c r="AU43" s="408"/>
      <c r="AV43" s="10"/>
      <c r="AW43" s="10"/>
      <c r="AX43" s="385">
        <f t="shared" si="283"/>
        <v>0</v>
      </c>
      <c r="AY43" s="385">
        <f t="shared" si="221"/>
        <v>0</v>
      </c>
      <c r="AZ43" s="385">
        <f t="shared" si="284"/>
        <v>0</v>
      </c>
      <c r="BA43" s="385">
        <f t="shared" si="222"/>
        <v>0</v>
      </c>
      <c r="BB43" s="385">
        <f t="shared" si="285"/>
        <v>0</v>
      </c>
      <c r="BC43" s="404" t="str">
        <f t="shared" si="286"/>
        <v/>
      </c>
      <c r="BD43" s="406" t="str">
        <f t="shared" si="223"/>
        <v/>
      </c>
      <c r="BE43" s="385">
        <f t="shared" si="287"/>
        <v>0</v>
      </c>
      <c r="BF43" s="385">
        <f t="shared" si="288"/>
        <v>0</v>
      </c>
      <c r="BG43" s="385">
        <f t="shared" si="289"/>
        <v>0</v>
      </c>
      <c r="BH43" s="385">
        <f t="shared" si="224"/>
        <v>0</v>
      </c>
      <c r="BI43" s="406">
        <f t="shared" si="225"/>
        <v>-0.99999950000000004</v>
      </c>
      <c r="BK43" s="407">
        <f t="shared" si="226"/>
        <v>0</v>
      </c>
      <c r="BL43" s="403">
        <f t="shared" si="227"/>
        <v>0</v>
      </c>
      <c r="BM43" s="408">
        <f t="shared" si="228"/>
        <v>0</v>
      </c>
      <c r="BN43" s="407">
        <f t="shared" si="229"/>
        <v>0</v>
      </c>
      <c r="BO43" s="403">
        <f t="shared" si="230"/>
        <v>0</v>
      </c>
      <c r="BP43" s="408">
        <f t="shared" si="231"/>
        <v>0</v>
      </c>
      <c r="BQ43" s="407">
        <f t="shared" si="232"/>
        <v>0</v>
      </c>
      <c r="BR43" s="403">
        <f t="shared" si="233"/>
        <v>0</v>
      </c>
      <c r="BS43" s="408">
        <f t="shared" si="234"/>
        <v>0</v>
      </c>
      <c r="BT43" s="407">
        <f t="shared" si="235"/>
        <v>0</v>
      </c>
      <c r="BU43" s="403">
        <f t="shared" si="236"/>
        <v>0</v>
      </c>
      <c r="BV43" s="408">
        <f t="shared" si="237"/>
        <v>0</v>
      </c>
      <c r="BW43" s="407">
        <f t="shared" si="238"/>
        <v>0</v>
      </c>
      <c r="BX43" s="403">
        <f t="shared" si="239"/>
        <v>0</v>
      </c>
      <c r="BY43" s="408">
        <f t="shared" si="240"/>
        <v>0</v>
      </c>
      <c r="BZ43" s="407">
        <f t="shared" si="241"/>
        <v>0</v>
      </c>
      <c r="CA43" s="403">
        <f t="shared" si="242"/>
        <v>0</v>
      </c>
      <c r="CB43" s="408">
        <f t="shared" si="243"/>
        <v>0</v>
      </c>
      <c r="CC43" s="407">
        <f t="shared" si="244"/>
        <v>0</v>
      </c>
      <c r="CD43" s="403">
        <f t="shared" si="245"/>
        <v>0</v>
      </c>
      <c r="CE43" s="408">
        <f t="shared" si="246"/>
        <v>0</v>
      </c>
      <c r="CF43" s="407">
        <f t="shared" si="247"/>
        <v>0</v>
      </c>
      <c r="CG43" s="403">
        <f t="shared" si="248"/>
        <v>0</v>
      </c>
      <c r="CH43" s="408">
        <f t="shared" si="249"/>
        <v>0</v>
      </c>
      <c r="CI43" s="407">
        <f t="shared" si="250"/>
        <v>0</v>
      </c>
      <c r="CJ43" s="403">
        <f t="shared" si="251"/>
        <v>0</v>
      </c>
      <c r="CK43" s="408">
        <f t="shared" si="252"/>
        <v>0</v>
      </c>
      <c r="CL43" s="407">
        <f t="shared" si="253"/>
        <v>0</v>
      </c>
      <c r="CM43" s="403">
        <f t="shared" si="254"/>
        <v>0</v>
      </c>
      <c r="CN43" s="408">
        <f t="shared" si="255"/>
        <v>0</v>
      </c>
      <c r="CO43" s="407">
        <f t="shared" si="256"/>
        <v>0</v>
      </c>
      <c r="CP43" s="403">
        <f t="shared" si="257"/>
        <v>0</v>
      </c>
      <c r="CQ43" s="408">
        <f t="shared" si="258"/>
        <v>0</v>
      </c>
      <c r="CR43" s="407">
        <f t="shared" si="259"/>
        <v>0</v>
      </c>
      <c r="CS43" s="403">
        <f t="shared" si="260"/>
        <v>0</v>
      </c>
      <c r="CT43" s="408">
        <f t="shared" si="261"/>
        <v>0</v>
      </c>
      <c r="CU43" s="407">
        <f t="shared" si="262"/>
        <v>0</v>
      </c>
      <c r="CV43" s="403">
        <f t="shared" si="263"/>
        <v>0</v>
      </c>
      <c r="CW43" s="408">
        <f t="shared" si="264"/>
        <v>0</v>
      </c>
      <c r="CX43" s="407">
        <f t="shared" si="265"/>
        <v>0</v>
      </c>
      <c r="CY43" s="403">
        <f t="shared" si="266"/>
        <v>0</v>
      </c>
      <c r="CZ43" s="408">
        <f t="shared" si="267"/>
        <v>0</v>
      </c>
      <c r="DB43">
        <v>0</v>
      </c>
      <c r="DC43">
        <f t="shared" si="268"/>
        <v>0</v>
      </c>
      <c r="DD43">
        <f t="shared" si="269"/>
        <v>0</v>
      </c>
      <c r="DE43">
        <f t="shared" si="270"/>
        <v>0</v>
      </c>
      <c r="DF43">
        <f t="shared" si="271"/>
        <v>0</v>
      </c>
      <c r="DG43">
        <f t="shared" si="272"/>
        <v>0</v>
      </c>
      <c r="DH43">
        <f t="shared" si="273"/>
        <v>0</v>
      </c>
      <c r="DI43">
        <f t="shared" si="274"/>
        <v>0</v>
      </c>
      <c r="DJ43">
        <f t="shared" si="275"/>
        <v>0</v>
      </c>
      <c r="DK43">
        <f t="shared" si="276"/>
        <v>0</v>
      </c>
      <c r="DL43">
        <f t="shared" si="277"/>
        <v>0</v>
      </c>
      <c r="DM43">
        <f t="shared" si="278"/>
        <v>0</v>
      </c>
      <c r="DN43">
        <f t="shared" si="279"/>
        <v>0</v>
      </c>
      <c r="DO43">
        <f t="shared" si="280"/>
        <v>0</v>
      </c>
      <c r="DP43">
        <f t="shared" si="281"/>
        <v>0</v>
      </c>
      <c r="DR43" s="1">
        <f t="shared" si="282"/>
        <v>0</v>
      </c>
      <c r="DS43" s="385" t="str">
        <f t="shared" si="290"/>
        <v/>
      </c>
      <c r="DT43" s="406" t="str">
        <f t="shared" si="291"/>
        <v/>
      </c>
      <c r="DU43" s="385">
        <f t="shared" si="292"/>
        <v>0</v>
      </c>
      <c r="DV43" s="385">
        <f t="shared" si="293"/>
        <v>0</v>
      </c>
      <c r="DW43" s="385">
        <f t="shared" si="294"/>
        <v>0</v>
      </c>
      <c r="DX43" s="385">
        <f t="shared" si="295"/>
        <v>0</v>
      </c>
    </row>
    <row r="44" spans="1:128" ht="12.75" hidden="1" customHeight="1" x14ac:dyDescent="0.25">
      <c r="A44" s="404" t="str">
        <f t="shared" si="220"/>
        <v/>
      </c>
      <c r="B44" s="405"/>
      <c r="C44" s="406"/>
      <c r="D44" s="406"/>
      <c r="E44" s="385"/>
      <c r="F44" s="407"/>
      <c r="G44" s="403"/>
      <c r="H44" s="408"/>
      <c r="I44" s="407"/>
      <c r="J44" s="403"/>
      <c r="K44" s="408"/>
      <c r="L44" s="407"/>
      <c r="M44" s="403"/>
      <c r="N44" s="408"/>
      <c r="O44" s="407"/>
      <c r="P44" s="403"/>
      <c r="Q44" s="408"/>
      <c r="R44" s="407"/>
      <c r="S44" s="403"/>
      <c r="T44" s="408"/>
      <c r="U44" s="407"/>
      <c r="V44" s="403"/>
      <c r="W44" s="408"/>
      <c r="X44" s="407"/>
      <c r="Y44" s="403"/>
      <c r="Z44" s="408"/>
      <c r="AA44" s="407"/>
      <c r="AB44" s="403"/>
      <c r="AC44" s="408"/>
      <c r="AD44" s="407"/>
      <c r="AE44" s="403"/>
      <c r="AF44" s="408"/>
      <c r="AG44" s="407"/>
      <c r="AH44" s="403"/>
      <c r="AI44" s="408"/>
      <c r="AJ44" s="407"/>
      <c r="AK44" s="403"/>
      <c r="AL44" s="408"/>
      <c r="AM44" s="407"/>
      <c r="AN44" s="403"/>
      <c r="AO44" s="408"/>
      <c r="AP44" s="407"/>
      <c r="AQ44" s="403"/>
      <c r="AR44" s="408"/>
      <c r="AS44" s="407"/>
      <c r="AT44" s="403"/>
      <c r="AU44" s="408"/>
      <c r="AV44" s="10"/>
      <c r="AW44" s="10"/>
      <c r="AX44" s="385">
        <f t="shared" si="283"/>
        <v>0</v>
      </c>
      <c r="AY44" s="385">
        <f t="shared" si="221"/>
        <v>0</v>
      </c>
      <c r="AZ44" s="385">
        <f t="shared" si="284"/>
        <v>0</v>
      </c>
      <c r="BA44" s="385">
        <f t="shared" si="222"/>
        <v>0</v>
      </c>
      <c r="BB44" s="385">
        <f t="shared" si="285"/>
        <v>0</v>
      </c>
      <c r="BC44" s="404" t="str">
        <f t="shared" si="286"/>
        <v/>
      </c>
      <c r="BD44" s="406" t="str">
        <f t="shared" si="223"/>
        <v/>
      </c>
      <c r="BE44" s="385">
        <f t="shared" si="287"/>
        <v>0</v>
      </c>
      <c r="BF44" s="385">
        <f t="shared" si="288"/>
        <v>0</v>
      </c>
      <c r="BG44" s="385">
        <f t="shared" si="289"/>
        <v>0</v>
      </c>
      <c r="BH44" s="385">
        <f t="shared" si="224"/>
        <v>0</v>
      </c>
      <c r="BI44" s="406">
        <f t="shared" si="225"/>
        <v>-0.99999950000000004</v>
      </c>
      <c r="BK44" s="407">
        <f t="shared" si="226"/>
        <v>0</v>
      </c>
      <c r="BL44" s="403">
        <f t="shared" si="227"/>
        <v>0</v>
      </c>
      <c r="BM44" s="408">
        <f t="shared" si="228"/>
        <v>0</v>
      </c>
      <c r="BN44" s="407">
        <f t="shared" si="229"/>
        <v>0</v>
      </c>
      <c r="BO44" s="403">
        <f t="shared" si="230"/>
        <v>0</v>
      </c>
      <c r="BP44" s="408">
        <f t="shared" si="231"/>
        <v>0</v>
      </c>
      <c r="BQ44" s="407">
        <f t="shared" si="232"/>
        <v>0</v>
      </c>
      <c r="BR44" s="403">
        <f t="shared" si="233"/>
        <v>0</v>
      </c>
      <c r="BS44" s="408">
        <f t="shared" si="234"/>
        <v>0</v>
      </c>
      <c r="BT44" s="407">
        <f t="shared" si="235"/>
        <v>0</v>
      </c>
      <c r="BU44" s="403">
        <f t="shared" si="236"/>
        <v>0</v>
      </c>
      <c r="BV44" s="408">
        <f t="shared" si="237"/>
        <v>0</v>
      </c>
      <c r="BW44" s="407">
        <f t="shared" si="238"/>
        <v>0</v>
      </c>
      <c r="BX44" s="403">
        <f t="shared" si="239"/>
        <v>0</v>
      </c>
      <c r="BY44" s="408">
        <f t="shared" si="240"/>
        <v>0</v>
      </c>
      <c r="BZ44" s="407">
        <f t="shared" si="241"/>
        <v>0</v>
      </c>
      <c r="CA44" s="403">
        <f t="shared" si="242"/>
        <v>0</v>
      </c>
      <c r="CB44" s="408">
        <f t="shared" si="243"/>
        <v>0</v>
      </c>
      <c r="CC44" s="407">
        <f t="shared" si="244"/>
        <v>0</v>
      </c>
      <c r="CD44" s="403">
        <f t="shared" si="245"/>
        <v>0</v>
      </c>
      <c r="CE44" s="408">
        <f t="shared" si="246"/>
        <v>0</v>
      </c>
      <c r="CF44" s="407">
        <f t="shared" si="247"/>
        <v>0</v>
      </c>
      <c r="CG44" s="403">
        <f t="shared" si="248"/>
        <v>0</v>
      </c>
      <c r="CH44" s="408">
        <f t="shared" si="249"/>
        <v>0</v>
      </c>
      <c r="CI44" s="407">
        <f t="shared" si="250"/>
        <v>0</v>
      </c>
      <c r="CJ44" s="403">
        <f t="shared" si="251"/>
        <v>0</v>
      </c>
      <c r="CK44" s="408">
        <f t="shared" si="252"/>
        <v>0</v>
      </c>
      <c r="CL44" s="407">
        <f t="shared" si="253"/>
        <v>0</v>
      </c>
      <c r="CM44" s="403">
        <f t="shared" si="254"/>
        <v>0</v>
      </c>
      <c r="CN44" s="408">
        <f t="shared" si="255"/>
        <v>0</v>
      </c>
      <c r="CO44" s="407">
        <f t="shared" si="256"/>
        <v>0</v>
      </c>
      <c r="CP44" s="403">
        <f t="shared" si="257"/>
        <v>0</v>
      </c>
      <c r="CQ44" s="408">
        <f t="shared" si="258"/>
        <v>0</v>
      </c>
      <c r="CR44" s="407">
        <f t="shared" si="259"/>
        <v>0</v>
      </c>
      <c r="CS44" s="403">
        <f t="shared" si="260"/>
        <v>0</v>
      </c>
      <c r="CT44" s="408">
        <f t="shared" si="261"/>
        <v>0</v>
      </c>
      <c r="CU44" s="407">
        <f t="shared" si="262"/>
        <v>0</v>
      </c>
      <c r="CV44" s="403">
        <f t="shared" si="263"/>
        <v>0</v>
      </c>
      <c r="CW44" s="408">
        <f t="shared" si="264"/>
        <v>0</v>
      </c>
      <c r="CX44" s="407">
        <f t="shared" si="265"/>
        <v>0</v>
      </c>
      <c r="CY44" s="403">
        <f t="shared" si="266"/>
        <v>0</v>
      </c>
      <c r="CZ44" s="408">
        <f t="shared" si="267"/>
        <v>0</v>
      </c>
      <c r="DB44">
        <v>0</v>
      </c>
      <c r="DC44">
        <f t="shared" si="268"/>
        <v>0</v>
      </c>
      <c r="DD44">
        <f t="shared" si="269"/>
        <v>0</v>
      </c>
      <c r="DE44">
        <f t="shared" si="270"/>
        <v>0</v>
      </c>
      <c r="DF44">
        <f t="shared" si="271"/>
        <v>0</v>
      </c>
      <c r="DG44">
        <f t="shared" si="272"/>
        <v>0</v>
      </c>
      <c r="DH44">
        <f t="shared" si="273"/>
        <v>0</v>
      </c>
      <c r="DI44">
        <f t="shared" si="274"/>
        <v>0</v>
      </c>
      <c r="DJ44">
        <f t="shared" si="275"/>
        <v>0</v>
      </c>
      <c r="DK44">
        <f t="shared" si="276"/>
        <v>0</v>
      </c>
      <c r="DL44">
        <f t="shared" si="277"/>
        <v>0</v>
      </c>
      <c r="DM44">
        <f t="shared" si="278"/>
        <v>0</v>
      </c>
      <c r="DN44">
        <f t="shared" si="279"/>
        <v>0</v>
      </c>
      <c r="DO44">
        <f t="shared" si="280"/>
        <v>0</v>
      </c>
      <c r="DP44">
        <f t="shared" si="281"/>
        <v>0</v>
      </c>
      <c r="DR44" s="1">
        <f t="shared" si="282"/>
        <v>0</v>
      </c>
      <c r="DS44" s="385" t="str">
        <f t="shared" si="290"/>
        <v/>
      </c>
      <c r="DT44" s="406" t="str">
        <f t="shared" si="291"/>
        <v/>
      </c>
      <c r="DU44" s="385">
        <f t="shared" si="292"/>
        <v>0</v>
      </c>
      <c r="DV44" s="385">
        <f t="shared" si="293"/>
        <v>0</v>
      </c>
      <c r="DW44" s="385">
        <f t="shared" si="294"/>
        <v>0</v>
      </c>
      <c r="DX44" s="385">
        <f t="shared" si="295"/>
        <v>0</v>
      </c>
    </row>
    <row r="45" spans="1:128" ht="12.75" hidden="1" customHeight="1" x14ac:dyDescent="0.25">
      <c r="A45" s="404" t="str">
        <f t="shared" si="220"/>
        <v/>
      </c>
      <c r="B45" s="405"/>
      <c r="C45" s="406"/>
      <c r="D45" s="406"/>
      <c r="E45" s="385"/>
      <c r="F45" s="407"/>
      <c r="G45" s="403"/>
      <c r="H45" s="408"/>
      <c r="I45" s="407"/>
      <c r="J45" s="403"/>
      <c r="K45" s="408"/>
      <c r="L45" s="407"/>
      <c r="M45" s="403"/>
      <c r="N45" s="408"/>
      <c r="O45" s="407"/>
      <c r="P45" s="403"/>
      <c r="Q45" s="408"/>
      <c r="R45" s="407"/>
      <c r="S45" s="403"/>
      <c r="T45" s="408"/>
      <c r="U45" s="407"/>
      <c r="V45" s="403"/>
      <c r="W45" s="408"/>
      <c r="X45" s="407"/>
      <c r="Y45" s="403"/>
      <c r="Z45" s="408"/>
      <c r="AA45" s="407"/>
      <c r="AB45" s="403"/>
      <c r="AC45" s="408"/>
      <c r="AD45" s="407"/>
      <c r="AE45" s="403"/>
      <c r="AF45" s="408"/>
      <c r="AG45" s="407"/>
      <c r="AH45" s="403"/>
      <c r="AI45" s="408"/>
      <c r="AJ45" s="407"/>
      <c r="AK45" s="403"/>
      <c r="AL45" s="408"/>
      <c r="AM45" s="407"/>
      <c r="AN45" s="403"/>
      <c r="AO45" s="408"/>
      <c r="AP45" s="407"/>
      <c r="AQ45" s="403"/>
      <c r="AR45" s="408"/>
      <c r="AS45" s="407"/>
      <c r="AT45" s="403"/>
      <c r="AU45" s="408"/>
      <c r="AV45" s="10"/>
      <c r="AW45" s="10"/>
      <c r="AX45" s="385">
        <f t="shared" si="283"/>
        <v>0</v>
      </c>
      <c r="AY45" s="385">
        <f t="shared" si="221"/>
        <v>0</v>
      </c>
      <c r="AZ45" s="385">
        <f t="shared" si="284"/>
        <v>0</v>
      </c>
      <c r="BA45" s="385">
        <f t="shared" si="222"/>
        <v>0</v>
      </c>
      <c r="BB45" s="385">
        <f t="shared" si="285"/>
        <v>0</v>
      </c>
      <c r="BC45" s="404" t="str">
        <f t="shared" si="286"/>
        <v/>
      </c>
      <c r="BD45" s="406" t="str">
        <f t="shared" si="223"/>
        <v/>
      </c>
      <c r="BE45" s="385">
        <f t="shared" si="287"/>
        <v>0</v>
      </c>
      <c r="BF45" s="385">
        <f t="shared" si="288"/>
        <v>0</v>
      </c>
      <c r="BG45" s="385">
        <f t="shared" si="289"/>
        <v>0</v>
      </c>
      <c r="BH45" s="385">
        <f t="shared" si="224"/>
        <v>0</v>
      </c>
      <c r="BI45" s="406">
        <f t="shared" si="225"/>
        <v>-0.99999950000000004</v>
      </c>
      <c r="BK45" s="407">
        <f t="shared" si="226"/>
        <v>0</v>
      </c>
      <c r="BL45" s="403">
        <f t="shared" si="227"/>
        <v>0</v>
      </c>
      <c r="BM45" s="408">
        <f t="shared" si="228"/>
        <v>0</v>
      </c>
      <c r="BN45" s="407">
        <f t="shared" si="229"/>
        <v>0</v>
      </c>
      <c r="BO45" s="403">
        <f t="shared" si="230"/>
        <v>0</v>
      </c>
      <c r="BP45" s="408">
        <f t="shared" si="231"/>
        <v>0</v>
      </c>
      <c r="BQ45" s="407">
        <f t="shared" si="232"/>
        <v>0</v>
      </c>
      <c r="BR45" s="403">
        <f t="shared" si="233"/>
        <v>0</v>
      </c>
      <c r="BS45" s="408">
        <f t="shared" si="234"/>
        <v>0</v>
      </c>
      <c r="BT45" s="407">
        <f t="shared" si="235"/>
        <v>0</v>
      </c>
      <c r="BU45" s="403">
        <f t="shared" si="236"/>
        <v>0</v>
      </c>
      <c r="BV45" s="408">
        <f t="shared" si="237"/>
        <v>0</v>
      </c>
      <c r="BW45" s="407">
        <f t="shared" si="238"/>
        <v>0</v>
      </c>
      <c r="BX45" s="403">
        <f t="shared" si="239"/>
        <v>0</v>
      </c>
      <c r="BY45" s="408">
        <f t="shared" si="240"/>
        <v>0</v>
      </c>
      <c r="BZ45" s="407">
        <f t="shared" si="241"/>
        <v>0</v>
      </c>
      <c r="CA45" s="403">
        <f t="shared" si="242"/>
        <v>0</v>
      </c>
      <c r="CB45" s="408">
        <f t="shared" si="243"/>
        <v>0</v>
      </c>
      <c r="CC45" s="407">
        <f t="shared" si="244"/>
        <v>0</v>
      </c>
      <c r="CD45" s="403">
        <f t="shared" si="245"/>
        <v>0</v>
      </c>
      <c r="CE45" s="408">
        <f t="shared" si="246"/>
        <v>0</v>
      </c>
      <c r="CF45" s="407">
        <f t="shared" si="247"/>
        <v>0</v>
      </c>
      <c r="CG45" s="403">
        <f t="shared" si="248"/>
        <v>0</v>
      </c>
      <c r="CH45" s="408">
        <f t="shared" si="249"/>
        <v>0</v>
      </c>
      <c r="CI45" s="407">
        <f t="shared" si="250"/>
        <v>0</v>
      </c>
      <c r="CJ45" s="403">
        <f t="shared" si="251"/>
        <v>0</v>
      </c>
      <c r="CK45" s="408">
        <f t="shared" si="252"/>
        <v>0</v>
      </c>
      <c r="CL45" s="407">
        <f t="shared" si="253"/>
        <v>0</v>
      </c>
      <c r="CM45" s="403">
        <f t="shared" si="254"/>
        <v>0</v>
      </c>
      <c r="CN45" s="408">
        <f t="shared" si="255"/>
        <v>0</v>
      </c>
      <c r="CO45" s="407">
        <f t="shared" si="256"/>
        <v>0</v>
      </c>
      <c r="CP45" s="403">
        <f t="shared" si="257"/>
        <v>0</v>
      </c>
      <c r="CQ45" s="408">
        <f t="shared" si="258"/>
        <v>0</v>
      </c>
      <c r="CR45" s="407">
        <f t="shared" si="259"/>
        <v>0</v>
      </c>
      <c r="CS45" s="403">
        <f t="shared" si="260"/>
        <v>0</v>
      </c>
      <c r="CT45" s="408">
        <f t="shared" si="261"/>
        <v>0</v>
      </c>
      <c r="CU45" s="407">
        <f t="shared" si="262"/>
        <v>0</v>
      </c>
      <c r="CV45" s="403">
        <f t="shared" si="263"/>
        <v>0</v>
      </c>
      <c r="CW45" s="408">
        <f t="shared" si="264"/>
        <v>0</v>
      </c>
      <c r="CX45" s="407">
        <f t="shared" si="265"/>
        <v>0</v>
      </c>
      <c r="CY45" s="403">
        <f t="shared" si="266"/>
        <v>0</v>
      </c>
      <c r="CZ45" s="408">
        <f t="shared" si="267"/>
        <v>0</v>
      </c>
      <c r="DB45">
        <v>0</v>
      </c>
      <c r="DC45">
        <f t="shared" si="268"/>
        <v>0</v>
      </c>
      <c r="DD45">
        <f t="shared" si="269"/>
        <v>0</v>
      </c>
      <c r="DE45">
        <f t="shared" si="270"/>
        <v>0</v>
      </c>
      <c r="DF45">
        <f t="shared" si="271"/>
        <v>0</v>
      </c>
      <c r="DG45">
        <f t="shared" si="272"/>
        <v>0</v>
      </c>
      <c r="DH45">
        <f t="shared" si="273"/>
        <v>0</v>
      </c>
      <c r="DI45">
        <f t="shared" si="274"/>
        <v>0</v>
      </c>
      <c r="DJ45">
        <f t="shared" si="275"/>
        <v>0</v>
      </c>
      <c r="DK45">
        <f t="shared" si="276"/>
        <v>0</v>
      </c>
      <c r="DL45">
        <f t="shared" si="277"/>
        <v>0</v>
      </c>
      <c r="DM45">
        <f t="shared" si="278"/>
        <v>0</v>
      </c>
      <c r="DN45">
        <f t="shared" si="279"/>
        <v>0</v>
      </c>
      <c r="DO45">
        <f t="shared" si="280"/>
        <v>0</v>
      </c>
      <c r="DP45">
        <f t="shared" si="281"/>
        <v>0</v>
      </c>
      <c r="DR45" s="1">
        <f t="shared" si="282"/>
        <v>0</v>
      </c>
      <c r="DS45" s="385" t="str">
        <f t="shared" si="290"/>
        <v/>
      </c>
      <c r="DT45" s="406" t="str">
        <f t="shared" si="291"/>
        <v/>
      </c>
      <c r="DU45" s="385">
        <f t="shared" si="292"/>
        <v>0</v>
      </c>
      <c r="DV45" s="385">
        <f t="shared" si="293"/>
        <v>0</v>
      </c>
      <c r="DW45" s="385">
        <f t="shared" si="294"/>
        <v>0</v>
      </c>
      <c r="DX45" s="385">
        <f t="shared" si="295"/>
        <v>0</v>
      </c>
    </row>
    <row r="46" spans="1:128" ht="12.75" hidden="1" customHeight="1" x14ac:dyDescent="0.25">
      <c r="A46" s="404" t="str">
        <f t="shared" si="220"/>
        <v/>
      </c>
      <c r="B46" s="405"/>
      <c r="C46" s="406"/>
      <c r="D46" s="406"/>
      <c r="E46" s="385"/>
      <c r="F46" s="407"/>
      <c r="G46" s="403"/>
      <c r="H46" s="408"/>
      <c r="I46" s="407"/>
      <c r="J46" s="403"/>
      <c r="K46" s="408"/>
      <c r="L46" s="407"/>
      <c r="M46" s="403"/>
      <c r="N46" s="408"/>
      <c r="O46" s="407"/>
      <c r="P46" s="403"/>
      <c r="Q46" s="408"/>
      <c r="R46" s="407"/>
      <c r="S46" s="403"/>
      <c r="T46" s="408"/>
      <c r="U46" s="407"/>
      <c r="V46" s="403"/>
      <c r="W46" s="408"/>
      <c r="X46" s="407"/>
      <c r="Y46" s="403"/>
      <c r="Z46" s="408"/>
      <c r="AA46" s="407"/>
      <c r="AB46" s="403"/>
      <c r="AC46" s="408"/>
      <c r="AD46" s="407"/>
      <c r="AE46" s="403"/>
      <c r="AF46" s="408"/>
      <c r="AG46" s="407"/>
      <c r="AH46" s="403"/>
      <c r="AI46" s="408"/>
      <c r="AJ46" s="407"/>
      <c r="AK46" s="403"/>
      <c r="AL46" s="408"/>
      <c r="AM46" s="407"/>
      <c r="AN46" s="403"/>
      <c r="AO46" s="408"/>
      <c r="AP46" s="407"/>
      <c r="AQ46" s="403"/>
      <c r="AR46" s="408"/>
      <c r="AS46" s="407"/>
      <c r="AT46" s="403"/>
      <c r="AU46" s="408"/>
      <c r="AV46" s="10"/>
      <c r="AW46" s="10"/>
      <c r="AX46" s="385">
        <f t="shared" si="283"/>
        <v>0</v>
      </c>
      <c r="AY46" s="385">
        <f t="shared" si="221"/>
        <v>0</v>
      </c>
      <c r="AZ46" s="385">
        <f t="shared" si="284"/>
        <v>0</v>
      </c>
      <c r="BA46" s="385">
        <f t="shared" si="222"/>
        <v>0</v>
      </c>
      <c r="BB46" s="385">
        <f t="shared" si="285"/>
        <v>0</v>
      </c>
      <c r="BC46" s="404" t="str">
        <f t="shared" si="286"/>
        <v/>
      </c>
      <c r="BD46" s="406" t="str">
        <f t="shared" si="223"/>
        <v/>
      </c>
      <c r="BE46" s="385">
        <f t="shared" si="287"/>
        <v>0</v>
      </c>
      <c r="BF46" s="385">
        <f t="shared" si="288"/>
        <v>0</v>
      </c>
      <c r="BG46" s="385">
        <f t="shared" si="289"/>
        <v>0</v>
      </c>
      <c r="BH46" s="385">
        <f t="shared" si="224"/>
        <v>0</v>
      </c>
      <c r="BI46" s="406">
        <f t="shared" si="225"/>
        <v>-0.99999950000000004</v>
      </c>
      <c r="BK46" s="407">
        <f t="shared" si="226"/>
        <v>0</v>
      </c>
      <c r="BL46" s="403">
        <f t="shared" si="227"/>
        <v>0</v>
      </c>
      <c r="BM46" s="408">
        <f t="shared" si="228"/>
        <v>0</v>
      </c>
      <c r="BN46" s="407">
        <f t="shared" si="229"/>
        <v>0</v>
      </c>
      <c r="BO46" s="403">
        <f t="shared" si="230"/>
        <v>0</v>
      </c>
      <c r="BP46" s="408">
        <f t="shared" si="231"/>
        <v>0</v>
      </c>
      <c r="BQ46" s="407">
        <f t="shared" si="232"/>
        <v>0</v>
      </c>
      <c r="BR46" s="403">
        <f t="shared" si="233"/>
        <v>0</v>
      </c>
      <c r="BS46" s="408">
        <f t="shared" si="234"/>
        <v>0</v>
      </c>
      <c r="BT46" s="407">
        <f t="shared" si="235"/>
        <v>0</v>
      </c>
      <c r="BU46" s="403">
        <f t="shared" si="236"/>
        <v>0</v>
      </c>
      <c r="BV46" s="408">
        <f t="shared" si="237"/>
        <v>0</v>
      </c>
      <c r="BW46" s="407">
        <f t="shared" si="238"/>
        <v>0</v>
      </c>
      <c r="BX46" s="403">
        <f t="shared" si="239"/>
        <v>0</v>
      </c>
      <c r="BY46" s="408">
        <f t="shared" si="240"/>
        <v>0</v>
      </c>
      <c r="BZ46" s="407">
        <f t="shared" si="241"/>
        <v>0</v>
      </c>
      <c r="CA46" s="403">
        <f t="shared" si="242"/>
        <v>0</v>
      </c>
      <c r="CB46" s="408">
        <f t="shared" si="243"/>
        <v>0</v>
      </c>
      <c r="CC46" s="407">
        <f t="shared" si="244"/>
        <v>0</v>
      </c>
      <c r="CD46" s="403">
        <f t="shared" si="245"/>
        <v>0</v>
      </c>
      <c r="CE46" s="408">
        <f t="shared" si="246"/>
        <v>0</v>
      </c>
      <c r="CF46" s="407">
        <f t="shared" si="247"/>
        <v>0</v>
      </c>
      <c r="CG46" s="403">
        <f t="shared" si="248"/>
        <v>0</v>
      </c>
      <c r="CH46" s="408">
        <f t="shared" si="249"/>
        <v>0</v>
      </c>
      <c r="CI46" s="407">
        <f t="shared" si="250"/>
        <v>0</v>
      </c>
      <c r="CJ46" s="403">
        <f t="shared" si="251"/>
        <v>0</v>
      </c>
      <c r="CK46" s="408">
        <f t="shared" si="252"/>
        <v>0</v>
      </c>
      <c r="CL46" s="407">
        <f t="shared" si="253"/>
        <v>0</v>
      </c>
      <c r="CM46" s="403">
        <f t="shared" si="254"/>
        <v>0</v>
      </c>
      <c r="CN46" s="408">
        <f t="shared" si="255"/>
        <v>0</v>
      </c>
      <c r="CO46" s="407">
        <f t="shared" si="256"/>
        <v>0</v>
      </c>
      <c r="CP46" s="403">
        <f t="shared" si="257"/>
        <v>0</v>
      </c>
      <c r="CQ46" s="408">
        <f t="shared" si="258"/>
        <v>0</v>
      </c>
      <c r="CR46" s="407">
        <f t="shared" si="259"/>
        <v>0</v>
      </c>
      <c r="CS46" s="403">
        <f t="shared" si="260"/>
        <v>0</v>
      </c>
      <c r="CT46" s="408">
        <f t="shared" si="261"/>
        <v>0</v>
      </c>
      <c r="CU46" s="407">
        <f t="shared" si="262"/>
        <v>0</v>
      </c>
      <c r="CV46" s="403">
        <f t="shared" si="263"/>
        <v>0</v>
      </c>
      <c r="CW46" s="408">
        <f t="shared" si="264"/>
        <v>0</v>
      </c>
      <c r="CX46" s="407">
        <f t="shared" si="265"/>
        <v>0</v>
      </c>
      <c r="CY46" s="403">
        <f t="shared" si="266"/>
        <v>0</v>
      </c>
      <c r="CZ46" s="408">
        <f t="shared" si="267"/>
        <v>0</v>
      </c>
      <c r="DB46">
        <v>0</v>
      </c>
      <c r="DC46">
        <f t="shared" si="268"/>
        <v>0</v>
      </c>
      <c r="DD46">
        <f t="shared" si="269"/>
        <v>0</v>
      </c>
      <c r="DE46">
        <f t="shared" si="270"/>
        <v>0</v>
      </c>
      <c r="DF46">
        <f t="shared" si="271"/>
        <v>0</v>
      </c>
      <c r="DG46">
        <f t="shared" si="272"/>
        <v>0</v>
      </c>
      <c r="DH46">
        <f t="shared" si="273"/>
        <v>0</v>
      </c>
      <c r="DI46">
        <f t="shared" si="274"/>
        <v>0</v>
      </c>
      <c r="DJ46">
        <f t="shared" si="275"/>
        <v>0</v>
      </c>
      <c r="DK46">
        <f t="shared" si="276"/>
        <v>0</v>
      </c>
      <c r="DL46">
        <f t="shared" si="277"/>
        <v>0</v>
      </c>
      <c r="DM46">
        <f t="shared" si="278"/>
        <v>0</v>
      </c>
      <c r="DN46">
        <f t="shared" si="279"/>
        <v>0</v>
      </c>
      <c r="DO46">
        <f t="shared" si="280"/>
        <v>0</v>
      </c>
      <c r="DP46">
        <f t="shared" si="281"/>
        <v>0</v>
      </c>
      <c r="DR46" s="1">
        <f t="shared" si="282"/>
        <v>0</v>
      </c>
      <c r="DS46" s="385" t="str">
        <f t="shared" si="290"/>
        <v/>
      </c>
      <c r="DT46" s="406" t="str">
        <f t="shared" si="291"/>
        <v/>
      </c>
      <c r="DU46" s="385">
        <f t="shared" si="292"/>
        <v>0</v>
      </c>
      <c r="DV46" s="385">
        <f t="shared" si="293"/>
        <v>0</v>
      </c>
      <c r="DW46" s="385">
        <f t="shared" si="294"/>
        <v>0</v>
      </c>
      <c r="DX46" s="385">
        <f t="shared" si="295"/>
        <v>0</v>
      </c>
    </row>
    <row r="47" spans="1:128" ht="12.75" hidden="1" customHeight="1" x14ac:dyDescent="0.25">
      <c r="A47" s="404" t="str">
        <f t="shared" si="220"/>
        <v/>
      </c>
      <c r="B47" s="405"/>
      <c r="C47" s="406"/>
      <c r="D47" s="406"/>
      <c r="E47" s="385"/>
      <c r="F47" s="407"/>
      <c r="G47" s="403"/>
      <c r="H47" s="408"/>
      <c r="I47" s="407"/>
      <c r="J47" s="403"/>
      <c r="K47" s="408"/>
      <c r="L47" s="407"/>
      <c r="M47" s="403"/>
      <c r="N47" s="408"/>
      <c r="O47" s="407"/>
      <c r="P47" s="403"/>
      <c r="Q47" s="408"/>
      <c r="R47" s="407"/>
      <c r="S47" s="403"/>
      <c r="T47" s="408"/>
      <c r="U47" s="407"/>
      <c r="V47" s="403"/>
      <c r="W47" s="408"/>
      <c r="X47" s="407"/>
      <c r="Y47" s="403"/>
      <c r="Z47" s="408"/>
      <c r="AA47" s="407"/>
      <c r="AB47" s="403"/>
      <c r="AC47" s="408"/>
      <c r="AD47" s="407"/>
      <c r="AE47" s="403"/>
      <c r="AF47" s="408"/>
      <c r="AG47" s="407"/>
      <c r="AH47" s="403"/>
      <c r="AI47" s="408"/>
      <c r="AJ47" s="407"/>
      <c r="AK47" s="403"/>
      <c r="AL47" s="408"/>
      <c r="AM47" s="407"/>
      <c r="AN47" s="403"/>
      <c r="AO47" s="408"/>
      <c r="AP47" s="407"/>
      <c r="AQ47" s="403"/>
      <c r="AR47" s="408"/>
      <c r="AS47" s="407"/>
      <c r="AT47" s="403"/>
      <c r="AU47" s="408"/>
      <c r="AV47" s="10"/>
      <c r="AW47" s="10"/>
      <c r="AX47" s="385">
        <f t="shared" si="283"/>
        <v>0</v>
      </c>
      <c r="AY47" s="385">
        <f t="shared" si="221"/>
        <v>0</v>
      </c>
      <c r="AZ47" s="385">
        <f t="shared" si="284"/>
        <v>0</v>
      </c>
      <c r="BA47" s="385">
        <f t="shared" si="222"/>
        <v>0</v>
      </c>
      <c r="BB47" s="385">
        <f t="shared" si="285"/>
        <v>0</v>
      </c>
      <c r="BC47" s="404" t="str">
        <f t="shared" si="286"/>
        <v/>
      </c>
      <c r="BD47" s="406" t="str">
        <f t="shared" si="223"/>
        <v/>
      </c>
      <c r="BE47" s="385">
        <f t="shared" si="287"/>
        <v>0</v>
      </c>
      <c r="BF47" s="385">
        <f t="shared" si="288"/>
        <v>0</v>
      </c>
      <c r="BG47" s="385">
        <f t="shared" si="289"/>
        <v>0</v>
      </c>
      <c r="BH47" s="385">
        <f t="shared" si="224"/>
        <v>0</v>
      </c>
      <c r="BI47" s="406">
        <f t="shared" si="225"/>
        <v>-0.99999950000000004</v>
      </c>
      <c r="BK47" s="407">
        <f t="shared" si="226"/>
        <v>0</v>
      </c>
      <c r="BL47" s="403">
        <f t="shared" si="227"/>
        <v>0</v>
      </c>
      <c r="BM47" s="408">
        <f t="shared" si="228"/>
        <v>0</v>
      </c>
      <c r="BN47" s="407">
        <f t="shared" si="229"/>
        <v>0</v>
      </c>
      <c r="BO47" s="403">
        <f t="shared" si="230"/>
        <v>0</v>
      </c>
      <c r="BP47" s="408">
        <f t="shared" si="231"/>
        <v>0</v>
      </c>
      <c r="BQ47" s="407">
        <f t="shared" si="232"/>
        <v>0</v>
      </c>
      <c r="BR47" s="403">
        <f t="shared" si="233"/>
        <v>0</v>
      </c>
      <c r="BS47" s="408">
        <f t="shared" si="234"/>
        <v>0</v>
      </c>
      <c r="BT47" s="407">
        <f t="shared" si="235"/>
        <v>0</v>
      </c>
      <c r="BU47" s="403">
        <f t="shared" si="236"/>
        <v>0</v>
      </c>
      <c r="BV47" s="408">
        <f t="shared" si="237"/>
        <v>0</v>
      </c>
      <c r="BW47" s="407">
        <f t="shared" si="238"/>
        <v>0</v>
      </c>
      <c r="BX47" s="403">
        <f t="shared" si="239"/>
        <v>0</v>
      </c>
      <c r="BY47" s="408">
        <f t="shared" si="240"/>
        <v>0</v>
      </c>
      <c r="BZ47" s="407">
        <f t="shared" si="241"/>
        <v>0</v>
      </c>
      <c r="CA47" s="403">
        <f t="shared" si="242"/>
        <v>0</v>
      </c>
      <c r="CB47" s="408">
        <f t="shared" si="243"/>
        <v>0</v>
      </c>
      <c r="CC47" s="407">
        <f t="shared" si="244"/>
        <v>0</v>
      </c>
      <c r="CD47" s="403">
        <f t="shared" si="245"/>
        <v>0</v>
      </c>
      <c r="CE47" s="408">
        <f t="shared" si="246"/>
        <v>0</v>
      </c>
      <c r="CF47" s="407">
        <f t="shared" si="247"/>
        <v>0</v>
      </c>
      <c r="CG47" s="403">
        <f t="shared" si="248"/>
        <v>0</v>
      </c>
      <c r="CH47" s="408">
        <f t="shared" si="249"/>
        <v>0</v>
      </c>
      <c r="CI47" s="407">
        <f t="shared" si="250"/>
        <v>0</v>
      </c>
      <c r="CJ47" s="403">
        <f t="shared" si="251"/>
        <v>0</v>
      </c>
      <c r="CK47" s="408">
        <f t="shared" si="252"/>
        <v>0</v>
      </c>
      <c r="CL47" s="407">
        <f t="shared" si="253"/>
        <v>0</v>
      </c>
      <c r="CM47" s="403">
        <f t="shared" si="254"/>
        <v>0</v>
      </c>
      <c r="CN47" s="408">
        <f t="shared" si="255"/>
        <v>0</v>
      </c>
      <c r="CO47" s="407">
        <f t="shared" si="256"/>
        <v>0</v>
      </c>
      <c r="CP47" s="403">
        <f t="shared" si="257"/>
        <v>0</v>
      </c>
      <c r="CQ47" s="408">
        <f t="shared" si="258"/>
        <v>0</v>
      </c>
      <c r="CR47" s="407">
        <f t="shared" si="259"/>
        <v>0</v>
      </c>
      <c r="CS47" s="403">
        <f t="shared" si="260"/>
        <v>0</v>
      </c>
      <c r="CT47" s="408">
        <f t="shared" si="261"/>
        <v>0</v>
      </c>
      <c r="CU47" s="407">
        <f t="shared" si="262"/>
        <v>0</v>
      </c>
      <c r="CV47" s="403">
        <f t="shared" si="263"/>
        <v>0</v>
      </c>
      <c r="CW47" s="408">
        <f t="shared" si="264"/>
        <v>0</v>
      </c>
      <c r="CX47" s="407">
        <f t="shared" si="265"/>
        <v>0</v>
      </c>
      <c r="CY47" s="403">
        <f t="shared" si="266"/>
        <v>0</v>
      </c>
      <c r="CZ47" s="408">
        <f t="shared" si="267"/>
        <v>0</v>
      </c>
      <c r="DB47">
        <v>0</v>
      </c>
      <c r="DC47">
        <f t="shared" si="268"/>
        <v>0</v>
      </c>
      <c r="DD47">
        <f t="shared" si="269"/>
        <v>0</v>
      </c>
      <c r="DE47">
        <f t="shared" si="270"/>
        <v>0</v>
      </c>
      <c r="DF47">
        <f t="shared" si="271"/>
        <v>0</v>
      </c>
      <c r="DG47">
        <f t="shared" si="272"/>
        <v>0</v>
      </c>
      <c r="DH47">
        <f t="shared" si="273"/>
        <v>0</v>
      </c>
      <c r="DI47">
        <f t="shared" si="274"/>
        <v>0</v>
      </c>
      <c r="DJ47">
        <f t="shared" si="275"/>
        <v>0</v>
      </c>
      <c r="DK47">
        <f t="shared" si="276"/>
        <v>0</v>
      </c>
      <c r="DL47">
        <f t="shared" si="277"/>
        <v>0</v>
      </c>
      <c r="DM47">
        <f t="shared" si="278"/>
        <v>0</v>
      </c>
      <c r="DN47">
        <f t="shared" si="279"/>
        <v>0</v>
      </c>
      <c r="DO47">
        <f t="shared" si="280"/>
        <v>0</v>
      </c>
      <c r="DP47">
        <f t="shared" si="281"/>
        <v>0</v>
      </c>
      <c r="DR47" s="1">
        <f t="shared" si="282"/>
        <v>0</v>
      </c>
      <c r="DS47" s="385" t="str">
        <f t="shared" si="290"/>
        <v/>
      </c>
      <c r="DT47" s="406" t="str">
        <f t="shared" si="291"/>
        <v/>
      </c>
      <c r="DU47" s="385">
        <f t="shared" si="292"/>
        <v>0</v>
      </c>
      <c r="DV47" s="385">
        <f t="shared" si="293"/>
        <v>0</v>
      </c>
      <c r="DW47" s="385">
        <f t="shared" si="294"/>
        <v>0</v>
      </c>
      <c r="DX47" s="385">
        <f t="shared" si="295"/>
        <v>0</v>
      </c>
    </row>
    <row r="48" spans="1:128" ht="12.75" hidden="1" customHeight="1" x14ac:dyDescent="0.25">
      <c r="A48" s="404" t="str">
        <f t="shared" si="220"/>
        <v/>
      </c>
      <c r="B48" s="405"/>
      <c r="C48" s="406"/>
      <c r="D48" s="406"/>
      <c r="E48" s="385"/>
      <c r="F48" s="407"/>
      <c r="G48" s="403"/>
      <c r="H48" s="408"/>
      <c r="I48" s="407"/>
      <c r="J48" s="403"/>
      <c r="K48" s="408"/>
      <c r="L48" s="407"/>
      <c r="M48" s="403"/>
      <c r="N48" s="408"/>
      <c r="O48" s="407"/>
      <c r="P48" s="403"/>
      <c r="Q48" s="408"/>
      <c r="R48" s="407"/>
      <c r="S48" s="403"/>
      <c r="T48" s="408"/>
      <c r="U48" s="407"/>
      <c r="V48" s="403"/>
      <c r="W48" s="408"/>
      <c r="X48" s="407"/>
      <c r="Y48" s="403"/>
      <c r="Z48" s="408"/>
      <c r="AA48" s="407"/>
      <c r="AB48" s="403"/>
      <c r="AC48" s="408"/>
      <c r="AD48" s="407"/>
      <c r="AE48" s="403"/>
      <c r="AF48" s="408"/>
      <c r="AG48" s="407"/>
      <c r="AH48" s="403"/>
      <c r="AI48" s="408"/>
      <c r="AJ48" s="407"/>
      <c r="AK48" s="403"/>
      <c r="AL48" s="408"/>
      <c r="AM48" s="407"/>
      <c r="AN48" s="403"/>
      <c r="AO48" s="408"/>
      <c r="AP48" s="407"/>
      <c r="AQ48" s="403"/>
      <c r="AR48" s="408"/>
      <c r="AS48" s="407"/>
      <c r="AT48" s="403"/>
      <c r="AU48" s="408"/>
      <c r="AV48" s="10"/>
      <c r="AW48" s="10"/>
      <c r="AX48" s="385">
        <f t="shared" si="283"/>
        <v>0</v>
      </c>
      <c r="AY48" s="385">
        <f t="shared" si="221"/>
        <v>0</v>
      </c>
      <c r="AZ48" s="385">
        <f t="shared" si="284"/>
        <v>0</v>
      </c>
      <c r="BA48" s="385">
        <f t="shared" si="222"/>
        <v>0</v>
      </c>
      <c r="BB48" s="385">
        <f t="shared" si="285"/>
        <v>0</v>
      </c>
      <c r="BC48" s="404" t="str">
        <f t="shared" si="286"/>
        <v/>
      </c>
      <c r="BD48" s="406" t="str">
        <f t="shared" si="223"/>
        <v/>
      </c>
      <c r="BE48" s="385">
        <f t="shared" si="287"/>
        <v>0</v>
      </c>
      <c r="BF48" s="385">
        <f t="shared" si="288"/>
        <v>0</v>
      </c>
      <c r="BG48" s="385">
        <f t="shared" si="289"/>
        <v>0</v>
      </c>
      <c r="BH48" s="385">
        <f t="shared" si="224"/>
        <v>0</v>
      </c>
      <c r="BI48" s="406">
        <f t="shared" si="225"/>
        <v>-0.99999950000000004</v>
      </c>
      <c r="BK48" s="407">
        <f t="shared" si="226"/>
        <v>0</v>
      </c>
      <c r="BL48" s="403">
        <f t="shared" si="227"/>
        <v>0</v>
      </c>
      <c r="BM48" s="408">
        <f t="shared" si="228"/>
        <v>0</v>
      </c>
      <c r="BN48" s="407">
        <f t="shared" si="229"/>
        <v>0</v>
      </c>
      <c r="BO48" s="403">
        <f t="shared" si="230"/>
        <v>0</v>
      </c>
      <c r="BP48" s="408">
        <f t="shared" si="231"/>
        <v>0</v>
      </c>
      <c r="BQ48" s="407">
        <f t="shared" si="232"/>
        <v>0</v>
      </c>
      <c r="BR48" s="403">
        <f t="shared" si="233"/>
        <v>0</v>
      </c>
      <c r="BS48" s="408">
        <f t="shared" si="234"/>
        <v>0</v>
      </c>
      <c r="BT48" s="407">
        <f t="shared" si="235"/>
        <v>0</v>
      </c>
      <c r="BU48" s="403">
        <f t="shared" si="236"/>
        <v>0</v>
      </c>
      <c r="BV48" s="408">
        <f t="shared" si="237"/>
        <v>0</v>
      </c>
      <c r="BW48" s="407">
        <f t="shared" si="238"/>
        <v>0</v>
      </c>
      <c r="BX48" s="403">
        <f t="shared" si="239"/>
        <v>0</v>
      </c>
      <c r="BY48" s="408">
        <f t="shared" si="240"/>
        <v>0</v>
      </c>
      <c r="BZ48" s="407">
        <f t="shared" si="241"/>
        <v>0</v>
      </c>
      <c r="CA48" s="403">
        <f t="shared" si="242"/>
        <v>0</v>
      </c>
      <c r="CB48" s="408">
        <f t="shared" si="243"/>
        <v>0</v>
      </c>
      <c r="CC48" s="407">
        <f t="shared" si="244"/>
        <v>0</v>
      </c>
      <c r="CD48" s="403">
        <f t="shared" si="245"/>
        <v>0</v>
      </c>
      <c r="CE48" s="408">
        <f t="shared" si="246"/>
        <v>0</v>
      </c>
      <c r="CF48" s="407">
        <f t="shared" si="247"/>
        <v>0</v>
      </c>
      <c r="CG48" s="403">
        <f t="shared" si="248"/>
        <v>0</v>
      </c>
      <c r="CH48" s="408">
        <f t="shared" si="249"/>
        <v>0</v>
      </c>
      <c r="CI48" s="407">
        <f t="shared" si="250"/>
        <v>0</v>
      </c>
      <c r="CJ48" s="403">
        <f t="shared" si="251"/>
        <v>0</v>
      </c>
      <c r="CK48" s="408">
        <f t="shared" si="252"/>
        <v>0</v>
      </c>
      <c r="CL48" s="407">
        <f t="shared" si="253"/>
        <v>0</v>
      </c>
      <c r="CM48" s="403">
        <f t="shared" si="254"/>
        <v>0</v>
      </c>
      <c r="CN48" s="408">
        <f t="shared" si="255"/>
        <v>0</v>
      </c>
      <c r="CO48" s="407">
        <f t="shared" si="256"/>
        <v>0</v>
      </c>
      <c r="CP48" s="403">
        <f t="shared" si="257"/>
        <v>0</v>
      </c>
      <c r="CQ48" s="408">
        <f t="shared" si="258"/>
        <v>0</v>
      </c>
      <c r="CR48" s="407">
        <f t="shared" si="259"/>
        <v>0</v>
      </c>
      <c r="CS48" s="403">
        <f t="shared" si="260"/>
        <v>0</v>
      </c>
      <c r="CT48" s="408">
        <f t="shared" si="261"/>
        <v>0</v>
      </c>
      <c r="CU48" s="407">
        <f t="shared" si="262"/>
        <v>0</v>
      </c>
      <c r="CV48" s="403">
        <f t="shared" si="263"/>
        <v>0</v>
      </c>
      <c r="CW48" s="408">
        <f t="shared" si="264"/>
        <v>0</v>
      </c>
      <c r="CX48" s="407">
        <f t="shared" si="265"/>
        <v>0</v>
      </c>
      <c r="CY48" s="403">
        <f t="shared" si="266"/>
        <v>0</v>
      </c>
      <c r="CZ48" s="408">
        <f t="shared" si="267"/>
        <v>0</v>
      </c>
      <c r="DB48">
        <v>0</v>
      </c>
      <c r="DC48">
        <f t="shared" si="268"/>
        <v>0</v>
      </c>
      <c r="DD48">
        <f t="shared" si="269"/>
        <v>0</v>
      </c>
      <c r="DE48">
        <f t="shared" si="270"/>
        <v>0</v>
      </c>
      <c r="DF48">
        <f t="shared" si="271"/>
        <v>0</v>
      </c>
      <c r="DG48">
        <f t="shared" si="272"/>
        <v>0</v>
      </c>
      <c r="DH48">
        <f t="shared" si="273"/>
        <v>0</v>
      </c>
      <c r="DI48">
        <f t="shared" si="274"/>
        <v>0</v>
      </c>
      <c r="DJ48">
        <f t="shared" si="275"/>
        <v>0</v>
      </c>
      <c r="DK48">
        <f t="shared" si="276"/>
        <v>0</v>
      </c>
      <c r="DL48">
        <f t="shared" si="277"/>
        <v>0</v>
      </c>
      <c r="DM48">
        <f t="shared" si="278"/>
        <v>0</v>
      </c>
      <c r="DN48">
        <f t="shared" si="279"/>
        <v>0</v>
      </c>
      <c r="DO48">
        <f t="shared" si="280"/>
        <v>0</v>
      </c>
      <c r="DP48">
        <f t="shared" si="281"/>
        <v>0</v>
      </c>
      <c r="DR48" s="1">
        <f t="shared" si="282"/>
        <v>0</v>
      </c>
      <c r="DS48" s="385" t="str">
        <f t="shared" si="290"/>
        <v/>
      </c>
      <c r="DT48" s="406" t="str">
        <f t="shared" si="291"/>
        <v/>
      </c>
      <c r="DU48" s="385">
        <f t="shared" si="292"/>
        <v>0</v>
      </c>
      <c r="DV48" s="385">
        <f t="shared" si="293"/>
        <v>0</v>
      </c>
      <c r="DW48" s="385">
        <f t="shared" si="294"/>
        <v>0</v>
      </c>
      <c r="DX48" s="385">
        <f t="shared" si="295"/>
        <v>0</v>
      </c>
    </row>
    <row r="49" spans="1:128" ht="12.75" hidden="1" customHeight="1" x14ac:dyDescent="0.25">
      <c r="A49" s="404" t="str">
        <f t="shared" si="220"/>
        <v/>
      </c>
      <c r="B49" s="405"/>
      <c r="C49" s="406"/>
      <c r="D49" s="406"/>
      <c r="E49" s="385"/>
      <c r="F49" s="407"/>
      <c r="G49" s="403"/>
      <c r="H49" s="408"/>
      <c r="I49" s="407"/>
      <c r="J49" s="403"/>
      <c r="K49" s="408"/>
      <c r="L49" s="407"/>
      <c r="M49" s="403"/>
      <c r="N49" s="408"/>
      <c r="O49" s="407"/>
      <c r="P49" s="403"/>
      <c r="Q49" s="408"/>
      <c r="R49" s="407"/>
      <c r="S49" s="403"/>
      <c r="T49" s="408"/>
      <c r="U49" s="407"/>
      <c r="V49" s="403"/>
      <c r="W49" s="408"/>
      <c r="X49" s="407"/>
      <c r="Y49" s="403"/>
      <c r="Z49" s="408"/>
      <c r="AA49" s="407"/>
      <c r="AB49" s="403"/>
      <c r="AC49" s="408"/>
      <c r="AD49" s="407"/>
      <c r="AE49" s="403"/>
      <c r="AF49" s="408"/>
      <c r="AG49" s="407"/>
      <c r="AH49" s="403"/>
      <c r="AI49" s="408"/>
      <c r="AJ49" s="407"/>
      <c r="AK49" s="403"/>
      <c r="AL49" s="408"/>
      <c r="AM49" s="407"/>
      <c r="AN49" s="403"/>
      <c r="AO49" s="408"/>
      <c r="AP49" s="407"/>
      <c r="AQ49" s="403"/>
      <c r="AR49" s="408"/>
      <c r="AS49" s="407"/>
      <c r="AT49" s="403"/>
      <c r="AU49" s="408"/>
      <c r="AV49" s="10"/>
      <c r="AW49" s="10"/>
      <c r="AX49" s="385">
        <f t="shared" si="283"/>
        <v>0</v>
      </c>
      <c r="AY49" s="385">
        <f t="shared" si="221"/>
        <v>0</v>
      </c>
      <c r="AZ49" s="385">
        <f t="shared" si="284"/>
        <v>0</v>
      </c>
      <c r="BA49" s="385">
        <f t="shared" si="222"/>
        <v>0</v>
      </c>
      <c r="BB49" s="385">
        <f t="shared" si="285"/>
        <v>0</v>
      </c>
      <c r="BC49" s="404" t="str">
        <f t="shared" si="286"/>
        <v/>
      </c>
      <c r="BD49" s="406" t="str">
        <f t="shared" si="223"/>
        <v/>
      </c>
      <c r="BE49" s="385">
        <f t="shared" si="287"/>
        <v>0</v>
      </c>
      <c r="BF49" s="385">
        <f t="shared" si="288"/>
        <v>0</v>
      </c>
      <c r="BG49" s="385">
        <f t="shared" si="289"/>
        <v>0</v>
      </c>
      <c r="BH49" s="385">
        <f t="shared" si="224"/>
        <v>0</v>
      </c>
      <c r="BI49" s="406">
        <f t="shared" si="225"/>
        <v>-0.99999950000000004</v>
      </c>
      <c r="BK49" s="407">
        <f t="shared" si="226"/>
        <v>0</v>
      </c>
      <c r="BL49" s="403">
        <f t="shared" si="227"/>
        <v>0</v>
      </c>
      <c r="BM49" s="408">
        <f t="shared" si="228"/>
        <v>0</v>
      </c>
      <c r="BN49" s="407">
        <f t="shared" si="229"/>
        <v>0</v>
      </c>
      <c r="BO49" s="403">
        <f t="shared" si="230"/>
        <v>0</v>
      </c>
      <c r="BP49" s="408">
        <f t="shared" si="231"/>
        <v>0</v>
      </c>
      <c r="BQ49" s="407">
        <f t="shared" si="232"/>
        <v>0</v>
      </c>
      <c r="BR49" s="403">
        <f t="shared" si="233"/>
        <v>0</v>
      </c>
      <c r="BS49" s="408">
        <f t="shared" si="234"/>
        <v>0</v>
      </c>
      <c r="BT49" s="407">
        <f t="shared" si="235"/>
        <v>0</v>
      </c>
      <c r="BU49" s="403">
        <f t="shared" si="236"/>
        <v>0</v>
      </c>
      <c r="BV49" s="408">
        <f t="shared" si="237"/>
        <v>0</v>
      </c>
      <c r="BW49" s="407">
        <f t="shared" si="238"/>
        <v>0</v>
      </c>
      <c r="BX49" s="403">
        <f t="shared" si="239"/>
        <v>0</v>
      </c>
      <c r="BY49" s="408">
        <f t="shared" si="240"/>
        <v>0</v>
      </c>
      <c r="BZ49" s="407">
        <f t="shared" si="241"/>
        <v>0</v>
      </c>
      <c r="CA49" s="403">
        <f t="shared" si="242"/>
        <v>0</v>
      </c>
      <c r="CB49" s="408">
        <f t="shared" si="243"/>
        <v>0</v>
      </c>
      <c r="CC49" s="407">
        <f t="shared" si="244"/>
        <v>0</v>
      </c>
      <c r="CD49" s="403">
        <f t="shared" si="245"/>
        <v>0</v>
      </c>
      <c r="CE49" s="408">
        <f t="shared" si="246"/>
        <v>0</v>
      </c>
      <c r="CF49" s="407">
        <f t="shared" si="247"/>
        <v>0</v>
      </c>
      <c r="CG49" s="403">
        <f t="shared" si="248"/>
        <v>0</v>
      </c>
      <c r="CH49" s="408">
        <f t="shared" si="249"/>
        <v>0</v>
      </c>
      <c r="CI49" s="407">
        <f t="shared" si="250"/>
        <v>0</v>
      </c>
      <c r="CJ49" s="403">
        <f t="shared" si="251"/>
        <v>0</v>
      </c>
      <c r="CK49" s="408">
        <f t="shared" si="252"/>
        <v>0</v>
      </c>
      <c r="CL49" s="407">
        <f t="shared" si="253"/>
        <v>0</v>
      </c>
      <c r="CM49" s="403">
        <f t="shared" si="254"/>
        <v>0</v>
      </c>
      <c r="CN49" s="408">
        <f t="shared" si="255"/>
        <v>0</v>
      </c>
      <c r="CO49" s="407">
        <f t="shared" si="256"/>
        <v>0</v>
      </c>
      <c r="CP49" s="403">
        <f t="shared" si="257"/>
        <v>0</v>
      </c>
      <c r="CQ49" s="408">
        <f t="shared" si="258"/>
        <v>0</v>
      </c>
      <c r="CR49" s="407">
        <f t="shared" si="259"/>
        <v>0</v>
      </c>
      <c r="CS49" s="403">
        <f t="shared" si="260"/>
        <v>0</v>
      </c>
      <c r="CT49" s="408">
        <f t="shared" si="261"/>
        <v>0</v>
      </c>
      <c r="CU49" s="407">
        <f t="shared" si="262"/>
        <v>0</v>
      </c>
      <c r="CV49" s="403">
        <f t="shared" si="263"/>
        <v>0</v>
      </c>
      <c r="CW49" s="408">
        <f t="shared" si="264"/>
        <v>0</v>
      </c>
      <c r="CX49" s="407">
        <f t="shared" si="265"/>
        <v>0</v>
      </c>
      <c r="CY49" s="403">
        <f t="shared" si="266"/>
        <v>0</v>
      </c>
      <c r="CZ49" s="408">
        <f t="shared" si="267"/>
        <v>0</v>
      </c>
      <c r="DB49">
        <v>0</v>
      </c>
      <c r="DC49">
        <f t="shared" si="268"/>
        <v>0</v>
      </c>
      <c r="DD49">
        <f t="shared" si="269"/>
        <v>0</v>
      </c>
      <c r="DE49">
        <f t="shared" si="270"/>
        <v>0</v>
      </c>
      <c r="DF49">
        <f t="shared" si="271"/>
        <v>0</v>
      </c>
      <c r="DG49">
        <f t="shared" si="272"/>
        <v>0</v>
      </c>
      <c r="DH49">
        <f t="shared" si="273"/>
        <v>0</v>
      </c>
      <c r="DI49">
        <f t="shared" si="274"/>
        <v>0</v>
      </c>
      <c r="DJ49">
        <f t="shared" si="275"/>
        <v>0</v>
      </c>
      <c r="DK49">
        <f t="shared" si="276"/>
        <v>0</v>
      </c>
      <c r="DL49">
        <f t="shared" si="277"/>
        <v>0</v>
      </c>
      <c r="DM49">
        <f t="shared" si="278"/>
        <v>0</v>
      </c>
      <c r="DN49">
        <f t="shared" si="279"/>
        <v>0</v>
      </c>
      <c r="DO49">
        <f t="shared" si="280"/>
        <v>0</v>
      </c>
      <c r="DP49">
        <f t="shared" si="281"/>
        <v>0</v>
      </c>
      <c r="DR49" s="1">
        <f t="shared" si="282"/>
        <v>0</v>
      </c>
      <c r="DS49" s="385" t="str">
        <f t="shared" si="290"/>
        <v/>
      </c>
      <c r="DT49" s="406" t="str">
        <f t="shared" si="291"/>
        <v/>
      </c>
      <c r="DU49" s="385">
        <f t="shared" si="292"/>
        <v>0</v>
      </c>
      <c r="DV49" s="385">
        <f t="shared" si="293"/>
        <v>0</v>
      </c>
      <c r="DW49" s="385">
        <f t="shared" si="294"/>
        <v>0</v>
      </c>
      <c r="DX49" s="385">
        <f t="shared" si="295"/>
        <v>0</v>
      </c>
    </row>
    <row r="50" spans="1:128" ht="12.75" hidden="1" customHeight="1" x14ac:dyDescent="0.25">
      <c r="A50" s="404" t="str">
        <f t="shared" si="220"/>
        <v/>
      </c>
      <c r="B50" s="405"/>
      <c r="C50" s="406"/>
      <c r="D50" s="406"/>
      <c r="E50" s="385"/>
      <c r="F50" s="407"/>
      <c r="G50" s="403"/>
      <c r="H50" s="408"/>
      <c r="I50" s="407"/>
      <c r="J50" s="403"/>
      <c r="K50" s="408"/>
      <c r="L50" s="407"/>
      <c r="M50" s="403"/>
      <c r="N50" s="408"/>
      <c r="O50" s="407"/>
      <c r="P50" s="403"/>
      <c r="Q50" s="408"/>
      <c r="R50" s="407"/>
      <c r="S50" s="403"/>
      <c r="T50" s="408"/>
      <c r="U50" s="407"/>
      <c r="V50" s="403"/>
      <c r="W50" s="408"/>
      <c r="X50" s="407"/>
      <c r="Y50" s="403"/>
      <c r="Z50" s="408"/>
      <c r="AA50" s="407"/>
      <c r="AB50" s="403"/>
      <c r="AC50" s="408"/>
      <c r="AD50" s="407"/>
      <c r="AE50" s="403"/>
      <c r="AF50" s="408"/>
      <c r="AG50" s="407"/>
      <c r="AH50" s="403"/>
      <c r="AI50" s="408"/>
      <c r="AJ50" s="407"/>
      <c r="AK50" s="403"/>
      <c r="AL50" s="408"/>
      <c r="AM50" s="407"/>
      <c r="AN50" s="403"/>
      <c r="AO50" s="408"/>
      <c r="AP50" s="407"/>
      <c r="AQ50" s="403"/>
      <c r="AR50" s="408"/>
      <c r="AS50" s="407"/>
      <c r="AT50" s="403"/>
      <c r="AU50" s="408"/>
      <c r="AV50" s="10"/>
      <c r="AW50" s="10"/>
      <c r="AX50" s="385">
        <f t="shared" si="283"/>
        <v>0</v>
      </c>
      <c r="AY50" s="385">
        <f t="shared" si="221"/>
        <v>0</v>
      </c>
      <c r="AZ50" s="385">
        <f t="shared" si="284"/>
        <v>0</v>
      </c>
      <c r="BA50" s="385">
        <f t="shared" si="222"/>
        <v>0</v>
      </c>
      <c r="BB50" s="385">
        <f t="shared" si="285"/>
        <v>0</v>
      </c>
      <c r="BC50" s="404" t="str">
        <f t="shared" si="286"/>
        <v/>
      </c>
      <c r="BD50" s="406" t="str">
        <f t="shared" si="223"/>
        <v/>
      </c>
      <c r="BE50" s="385">
        <f t="shared" si="287"/>
        <v>0</v>
      </c>
      <c r="BF50" s="385">
        <f t="shared" si="288"/>
        <v>0</v>
      </c>
      <c r="BG50" s="385">
        <f t="shared" si="289"/>
        <v>0</v>
      </c>
      <c r="BH50" s="385">
        <f t="shared" si="224"/>
        <v>0</v>
      </c>
      <c r="BI50" s="406">
        <f t="shared" si="225"/>
        <v>-0.99999950000000004</v>
      </c>
      <c r="BK50" s="407">
        <f t="shared" si="226"/>
        <v>0</v>
      </c>
      <c r="BL50" s="403">
        <f t="shared" si="227"/>
        <v>0</v>
      </c>
      <c r="BM50" s="408">
        <f t="shared" si="228"/>
        <v>0</v>
      </c>
      <c r="BN50" s="407">
        <f t="shared" si="229"/>
        <v>0</v>
      </c>
      <c r="BO50" s="403">
        <f t="shared" si="230"/>
        <v>0</v>
      </c>
      <c r="BP50" s="408">
        <f t="shared" si="231"/>
        <v>0</v>
      </c>
      <c r="BQ50" s="407">
        <f t="shared" si="232"/>
        <v>0</v>
      </c>
      <c r="BR50" s="403">
        <f t="shared" si="233"/>
        <v>0</v>
      </c>
      <c r="BS50" s="408">
        <f t="shared" si="234"/>
        <v>0</v>
      </c>
      <c r="BT50" s="407">
        <f t="shared" si="235"/>
        <v>0</v>
      </c>
      <c r="BU50" s="403">
        <f t="shared" si="236"/>
        <v>0</v>
      </c>
      <c r="BV50" s="408">
        <f t="shared" si="237"/>
        <v>0</v>
      </c>
      <c r="BW50" s="407">
        <f t="shared" si="238"/>
        <v>0</v>
      </c>
      <c r="BX50" s="403">
        <f t="shared" si="239"/>
        <v>0</v>
      </c>
      <c r="BY50" s="408">
        <f t="shared" si="240"/>
        <v>0</v>
      </c>
      <c r="BZ50" s="407">
        <f t="shared" si="241"/>
        <v>0</v>
      </c>
      <c r="CA50" s="403">
        <f t="shared" si="242"/>
        <v>0</v>
      </c>
      <c r="CB50" s="408">
        <f t="shared" si="243"/>
        <v>0</v>
      </c>
      <c r="CC50" s="407">
        <f t="shared" si="244"/>
        <v>0</v>
      </c>
      <c r="CD50" s="403">
        <f t="shared" si="245"/>
        <v>0</v>
      </c>
      <c r="CE50" s="408">
        <f t="shared" si="246"/>
        <v>0</v>
      </c>
      <c r="CF50" s="407">
        <f t="shared" si="247"/>
        <v>0</v>
      </c>
      <c r="CG50" s="403">
        <f t="shared" si="248"/>
        <v>0</v>
      </c>
      <c r="CH50" s="408">
        <f t="shared" si="249"/>
        <v>0</v>
      </c>
      <c r="CI50" s="407">
        <f t="shared" si="250"/>
        <v>0</v>
      </c>
      <c r="CJ50" s="403">
        <f t="shared" si="251"/>
        <v>0</v>
      </c>
      <c r="CK50" s="408">
        <f t="shared" si="252"/>
        <v>0</v>
      </c>
      <c r="CL50" s="407">
        <f t="shared" si="253"/>
        <v>0</v>
      </c>
      <c r="CM50" s="403">
        <f t="shared" si="254"/>
        <v>0</v>
      </c>
      <c r="CN50" s="408">
        <f t="shared" si="255"/>
        <v>0</v>
      </c>
      <c r="CO50" s="407">
        <f t="shared" si="256"/>
        <v>0</v>
      </c>
      <c r="CP50" s="403">
        <f t="shared" si="257"/>
        <v>0</v>
      </c>
      <c r="CQ50" s="408">
        <f t="shared" si="258"/>
        <v>0</v>
      </c>
      <c r="CR50" s="407">
        <f t="shared" si="259"/>
        <v>0</v>
      </c>
      <c r="CS50" s="403">
        <f t="shared" si="260"/>
        <v>0</v>
      </c>
      <c r="CT50" s="408">
        <f t="shared" si="261"/>
        <v>0</v>
      </c>
      <c r="CU50" s="407">
        <f t="shared" si="262"/>
        <v>0</v>
      </c>
      <c r="CV50" s="403">
        <f t="shared" si="263"/>
        <v>0</v>
      </c>
      <c r="CW50" s="408">
        <f t="shared" si="264"/>
        <v>0</v>
      </c>
      <c r="CX50" s="407">
        <f t="shared" si="265"/>
        <v>0</v>
      </c>
      <c r="CY50" s="403">
        <f t="shared" si="266"/>
        <v>0</v>
      </c>
      <c r="CZ50" s="408">
        <f t="shared" si="267"/>
        <v>0</v>
      </c>
      <c r="DB50">
        <v>0</v>
      </c>
      <c r="DC50">
        <f t="shared" si="268"/>
        <v>0</v>
      </c>
      <c r="DD50">
        <f t="shared" si="269"/>
        <v>0</v>
      </c>
      <c r="DE50">
        <f t="shared" si="270"/>
        <v>0</v>
      </c>
      <c r="DF50">
        <f t="shared" si="271"/>
        <v>0</v>
      </c>
      <c r="DG50">
        <f t="shared" si="272"/>
        <v>0</v>
      </c>
      <c r="DH50">
        <f t="shared" si="273"/>
        <v>0</v>
      </c>
      <c r="DI50">
        <f t="shared" si="274"/>
        <v>0</v>
      </c>
      <c r="DJ50">
        <f t="shared" si="275"/>
        <v>0</v>
      </c>
      <c r="DK50">
        <f t="shared" si="276"/>
        <v>0</v>
      </c>
      <c r="DL50">
        <f t="shared" si="277"/>
        <v>0</v>
      </c>
      <c r="DM50">
        <f t="shared" si="278"/>
        <v>0</v>
      </c>
      <c r="DN50">
        <f t="shared" si="279"/>
        <v>0</v>
      </c>
      <c r="DO50">
        <f t="shared" si="280"/>
        <v>0</v>
      </c>
      <c r="DP50">
        <f t="shared" si="281"/>
        <v>0</v>
      </c>
      <c r="DR50" s="1">
        <f t="shared" si="282"/>
        <v>0</v>
      </c>
      <c r="DS50" s="385" t="str">
        <f t="shared" si="290"/>
        <v/>
      </c>
      <c r="DT50" s="406" t="str">
        <f t="shared" si="291"/>
        <v/>
      </c>
      <c r="DU50" s="385">
        <f t="shared" si="292"/>
        <v>0</v>
      </c>
      <c r="DV50" s="385">
        <f t="shared" si="293"/>
        <v>0</v>
      </c>
      <c r="DW50" s="385">
        <f t="shared" si="294"/>
        <v>0</v>
      </c>
      <c r="DX50" s="385">
        <f t="shared" si="295"/>
        <v>0</v>
      </c>
    </row>
    <row r="51" spans="1:128" ht="12.75" hidden="1" customHeight="1" x14ac:dyDescent="0.25">
      <c r="A51" s="404" t="str">
        <f t="shared" si="220"/>
        <v/>
      </c>
      <c r="B51" s="405"/>
      <c r="C51" s="406"/>
      <c r="D51" s="406"/>
      <c r="E51" s="385"/>
      <c r="F51" s="407"/>
      <c r="G51" s="403"/>
      <c r="H51" s="408"/>
      <c r="I51" s="407"/>
      <c r="J51" s="403"/>
      <c r="K51" s="408"/>
      <c r="L51" s="407"/>
      <c r="M51" s="403"/>
      <c r="N51" s="408"/>
      <c r="O51" s="407"/>
      <c r="P51" s="403"/>
      <c r="Q51" s="408"/>
      <c r="R51" s="407"/>
      <c r="S51" s="403"/>
      <c r="T51" s="408"/>
      <c r="U51" s="407"/>
      <c r="V51" s="403"/>
      <c r="W51" s="408"/>
      <c r="X51" s="407"/>
      <c r="Y51" s="403"/>
      <c r="Z51" s="408"/>
      <c r="AA51" s="407"/>
      <c r="AB51" s="403"/>
      <c r="AC51" s="408"/>
      <c r="AD51" s="407"/>
      <c r="AE51" s="403"/>
      <c r="AF51" s="408"/>
      <c r="AG51" s="407"/>
      <c r="AH51" s="403"/>
      <c r="AI51" s="408"/>
      <c r="AJ51" s="407"/>
      <c r="AK51" s="403"/>
      <c r="AL51" s="408"/>
      <c r="AM51" s="407"/>
      <c r="AN51" s="403"/>
      <c r="AO51" s="408"/>
      <c r="AP51" s="407"/>
      <c r="AQ51" s="403"/>
      <c r="AR51" s="408"/>
      <c r="AS51" s="407"/>
      <c r="AT51" s="403"/>
      <c r="AU51" s="408"/>
      <c r="AV51" s="10"/>
      <c r="AW51" s="10"/>
      <c r="AX51" s="385">
        <f t="shared" si="283"/>
        <v>0</v>
      </c>
      <c r="AY51" s="385">
        <f t="shared" si="221"/>
        <v>0</v>
      </c>
      <c r="AZ51" s="385">
        <f t="shared" si="284"/>
        <v>0</v>
      </c>
      <c r="BA51" s="385">
        <f t="shared" si="222"/>
        <v>0</v>
      </c>
      <c r="BB51" s="385">
        <f t="shared" si="285"/>
        <v>0</v>
      </c>
      <c r="BC51" s="404" t="str">
        <f t="shared" si="286"/>
        <v/>
      </c>
      <c r="BD51" s="406" t="str">
        <f t="shared" si="223"/>
        <v/>
      </c>
      <c r="BE51" s="385">
        <f t="shared" si="287"/>
        <v>0</v>
      </c>
      <c r="BF51" s="385">
        <f t="shared" si="288"/>
        <v>0</v>
      </c>
      <c r="BG51" s="385">
        <f t="shared" si="289"/>
        <v>0</v>
      </c>
      <c r="BH51" s="385">
        <f t="shared" si="224"/>
        <v>0</v>
      </c>
      <c r="BI51" s="406">
        <f t="shared" si="225"/>
        <v>-0.99999950000000004</v>
      </c>
      <c r="BK51" s="407">
        <f t="shared" si="226"/>
        <v>0</v>
      </c>
      <c r="BL51" s="403">
        <f t="shared" si="227"/>
        <v>0</v>
      </c>
      <c r="BM51" s="408">
        <f t="shared" si="228"/>
        <v>0</v>
      </c>
      <c r="BN51" s="407">
        <f t="shared" si="229"/>
        <v>0</v>
      </c>
      <c r="BO51" s="403">
        <f t="shared" si="230"/>
        <v>0</v>
      </c>
      <c r="BP51" s="408">
        <f t="shared" si="231"/>
        <v>0</v>
      </c>
      <c r="BQ51" s="407">
        <f t="shared" si="232"/>
        <v>0</v>
      </c>
      <c r="BR51" s="403">
        <f t="shared" si="233"/>
        <v>0</v>
      </c>
      <c r="BS51" s="408">
        <f t="shared" si="234"/>
        <v>0</v>
      </c>
      <c r="BT51" s="407">
        <f t="shared" si="235"/>
        <v>0</v>
      </c>
      <c r="BU51" s="403">
        <f t="shared" si="236"/>
        <v>0</v>
      </c>
      <c r="BV51" s="408">
        <f t="shared" si="237"/>
        <v>0</v>
      </c>
      <c r="BW51" s="407">
        <f t="shared" si="238"/>
        <v>0</v>
      </c>
      <c r="BX51" s="403">
        <f t="shared" si="239"/>
        <v>0</v>
      </c>
      <c r="BY51" s="408">
        <f t="shared" si="240"/>
        <v>0</v>
      </c>
      <c r="BZ51" s="407">
        <f t="shared" si="241"/>
        <v>0</v>
      </c>
      <c r="CA51" s="403">
        <f t="shared" si="242"/>
        <v>0</v>
      </c>
      <c r="CB51" s="408">
        <f t="shared" si="243"/>
        <v>0</v>
      </c>
      <c r="CC51" s="407">
        <f t="shared" si="244"/>
        <v>0</v>
      </c>
      <c r="CD51" s="403">
        <f t="shared" si="245"/>
        <v>0</v>
      </c>
      <c r="CE51" s="408">
        <f t="shared" si="246"/>
        <v>0</v>
      </c>
      <c r="CF51" s="407">
        <f t="shared" si="247"/>
        <v>0</v>
      </c>
      <c r="CG51" s="403">
        <f t="shared" si="248"/>
        <v>0</v>
      </c>
      <c r="CH51" s="408">
        <f t="shared" si="249"/>
        <v>0</v>
      </c>
      <c r="CI51" s="407">
        <f t="shared" si="250"/>
        <v>0</v>
      </c>
      <c r="CJ51" s="403">
        <f t="shared" si="251"/>
        <v>0</v>
      </c>
      <c r="CK51" s="408">
        <f t="shared" si="252"/>
        <v>0</v>
      </c>
      <c r="CL51" s="407">
        <f t="shared" si="253"/>
        <v>0</v>
      </c>
      <c r="CM51" s="403">
        <f t="shared" si="254"/>
        <v>0</v>
      </c>
      <c r="CN51" s="408">
        <f t="shared" si="255"/>
        <v>0</v>
      </c>
      <c r="CO51" s="407">
        <f t="shared" si="256"/>
        <v>0</v>
      </c>
      <c r="CP51" s="403">
        <f t="shared" si="257"/>
        <v>0</v>
      </c>
      <c r="CQ51" s="408">
        <f t="shared" si="258"/>
        <v>0</v>
      </c>
      <c r="CR51" s="407">
        <f t="shared" si="259"/>
        <v>0</v>
      </c>
      <c r="CS51" s="403">
        <f t="shared" si="260"/>
        <v>0</v>
      </c>
      <c r="CT51" s="408">
        <f t="shared" si="261"/>
        <v>0</v>
      </c>
      <c r="CU51" s="407">
        <f t="shared" si="262"/>
        <v>0</v>
      </c>
      <c r="CV51" s="403">
        <f t="shared" si="263"/>
        <v>0</v>
      </c>
      <c r="CW51" s="408">
        <f t="shared" si="264"/>
        <v>0</v>
      </c>
      <c r="CX51" s="407">
        <f t="shared" si="265"/>
        <v>0</v>
      </c>
      <c r="CY51" s="403">
        <f t="shared" si="266"/>
        <v>0</v>
      </c>
      <c r="CZ51" s="408">
        <f t="shared" si="267"/>
        <v>0</v>
      </c>
      <c r="DB51">
        <v>0</v>
      </c>
      <c r="DC51">
        <f t="shared" si="268"/>
        <v>0</v>
      </c>
      <c r="DD51">
        <f t="shared" si="269"/>
        <v>0</v>
      </c>
      <c r="DE51">
        <f t="shared" si="270"/>
        <v>0</v>
      </c>
      <c r="DF51">
        <f t="shared" si="271"/>
        <v>0</v>
      </c>
      <c r="DG51">
        <f t="shared" si="272"/>
        <v>0</v>
      </c>
      <c r="DH51">
        <f t="shared" si="273"/>
        <v>0</v>
      </c>
      <c r="DI51">
        <f t="shared" si="274"/>
        <v>0</v>
      </c>
      <c r="DJ51">
        <f t="shared" si="275"/>
        <v>0</v>
      </c>
      <c r="DK51">
        <f t="shared" si="276"/>
        <v>0</v>
      </c>
      <c r="DL51">
        <f t="shared" si="277"/>
        <v>0</v>
      </c>
      <c r="DM51">
        <f t="shared" si="278"/>
        <v>0</v>
      </c>
      <c r="DN51">
        <f t="shared" si="279"/>
        <v>0</v>
      </c>
      <c r="DO51">
        <f t="shared" si="280"/>
        <v>0</v>
      </c>
      <c r="DP51">
        <f t="shared" si="281"/>
        <v>0</v>
      </c>
      <c r="DR51" s="1">
        <f t="shared" si="282"/>
        <v>0</v>
      </c>
      <c r="DS51" s="385" t="str">
        <f t="shared" si="290"/>
        <v/>
      </c>
      <c r="DT51" s="406" t="str">
        <f t="shared" si="291"/>
        <v/>
      </c>
      <c r="DU51" s="385">
        <f t="shared" si="292"/>
        <v>0</v>
      </c>
      <c r="DV51" s="385">
        <f t="shared" si="293"/>
        <v>0</v>
      </c>
      <c r="DW51" s="385">
        <f t="shared" si="294"/>
        <v>0</v>
      </c>
      <c r="DX51" s="385">
        <f t="shared" si="295"/>
        <v>0</v>
      </c>
    </row>
    <row r="52" spans="1:128" ht="12.75" hidden="1" customHeight="1" x14ac:dyDescent="0.25">
      <c r="A52" s="404" t="str">
        <f t="shared" si="220"/>
        <v/>
      </c>
      <c r="B52" s="405"/>
      <c r="C52" s="406"/>
      <c r="D52" s="406"/>
      <c r="E52" s="385"/>
      <c r="F52" s="407"/>
      <c r="G52" s="403"/>
      <c r="H52" s="408"/>
      <c r="I52" s="407"/>
      <c r="J52" s="403"/>
      <c r="K52" s="408"/>
      <c r="L52" s="407"/>
      <c r="M52" s="403"/>
      <c r="N52" s="408"/>
      <c r="O52" s="407"/>
      <c r="P52" s="403"/>
      <c r="Q52" s="408"/>
      <c r="R52" s="407"/>
      <c r="S52" s="403"/>
      <c r="T52" s="408"/>
      <c r="U52" s="407"/>
      <c r="V52" s="403"/>
      <c r="W52" s="408"/>
      <c r="X52" s="407"/>
      <c r="Y52" s="403"/>
      <c r="Z52" s="408"/>
      <c r="AA52" s="407"/>
      <c r="AB52" s="403"/>
      <c r="AC52" s="408"/>
      <c r="AD52" s="407"/>
      <c r="AE52" s="403"/>
      <c r="AF52" s="408"/>
      <c r="AG52" s="407"/>
      <c r="AH52" s="403"/>
      <c r="AI52" s="408"/>
      <c r="AJ52" s="407"/>
      <c r="AK52" s="403"/>
      <c r="AL52" s="408"/>
      <c r="AM52" s="407"/>
      <c r="AN52" s="403"/>
      <c r="AO52" s="408"/>
      <c r="AP52" s="407"/>
      <c r="AQ52" s="403"/>
      <c r="AR52" s="408"/>
      <c r="AS52" s="407"/>
      <c r="AT52" s="403"/>
      <c r="AU52" s="408"/>
      <c r="AV52" s="10"/>
      <c r="AW52" s="10"/>
      <c r="AX52" s="385">
        <f t="shared" si="283"/>
        <v>0</v>
      </c>
      <c r="AY52" s="385">
        <f t="shared" si="221"/>
        <v>0</v>
      </c>
      <c r="AZ52" s="385">
        <f t="shared" si="284"/>
        <v>0</v>
      </c>
      <c r="BA52" s="385">
        <f t="shared" si="222"/>
        <v>0</v>
      </c>
      <c r="BB52" s="385">
        <f t="shared" si="285"/>
        <v>0</v>
      </c>
      <c r="BC52" s="404" t="str">
        <f t="shared" si="286"/>
        <v/>
      </c>
      <c r="BD52" s="406" t="str">
        <f t="shared" si="223"/>
        <v/>
      </c>
      <c r="BE52" s="385">
        <f t="shared" si="287"/>
        <v>0</v>
      </c>
      <c r="BF52" s="385">
        <f t="shared" si="288"/>
        <v>0</v>
      </c>
      <c r="BG52" s="385">
        <f t="shared" si="289"/>
        <v>0</v>
      </c>
      <c r="BH52" s="385">
        <f t="shared" si="224"/>
        <v>0</v>
      </c>
      <c r="BI52" s="406">
        <f t="shared" si="225"/>
        <v>-0.99999950000000004</v>
      </c>
      <c r="BK52" s="407">
        <f t="shared" si="226"/>
        <v>0</v>
      </c>
      <c r="BL52" s="403">
        <f t="shared" si="227"/>
        <v>0</v>
      </c>
      <c r="BM52" s="408">
        <f t="shared" si="228"/>
        <v>0</v>
      </c>
      <c r="BN52" s="407">
        <f t="shared" si="229"/>
        <v>0</v>
      </c>
      <c r="BO52" s="403">
        <f t="shared" si="230"/>
        <v>0</v>
      </c>
      <c r="BP52" s="408">
        <f t="shared" si="231"/>
        <v>0</v>
      </c>
      <c r="BQ52" s="407">
        <f t="shared" si="232"/>
        <v>0</v>
      </c>
      <c r="BR52" s="403">
        <f t="shared" si="233"/>
        <v>0</v>
      </c>
      <c r="BS52" s="408">
        <f t="shared" si="234"/>
        <v>0</v>
      </c>
      <c r="BT52" s="407">
        <f t="shared" si="235"/>
        <v>0</v>
      </c>
      <c r="BU52" s="403">
        <f t="shared" si="236"/>
        <v>0</v>
      </c>
      <c r="BV52" s="408">
        <f t="shared" si="237"/>
        <v>0</v>
      </c>
      <c r="BW52" s="407">
        <f t="shared" si="238"/>
        <v>0</v>
      </c>
      <c r="BX52" s="403">
        <f t="shared" si="239"/>
        <v>0</v>
      </c>
      <c r="BY52" s="408">
        <f t="shared" si="240"/>
        <v>0</v>
      </c>
      <c r="BZ52" s="407">
        <f t="shared" si="241"/>
        <v>0</v>
      </c>
      <c r="CA52" s="403">
        <f t="shared" si="242"/>
        <v>0</v>
      </c>
      <c r="CB52" s="408">
        <f t="shared" si="243"/>
        <v>0</v>
      </c>
      <c r="CC52" s="407">
        <f t="shared" si="244"/>
        <v>0</v>
      </c>
      <c r="CD52" s="403">
        <f t="shared" si="245"/>
        <v>0</v>
      </c>
      <c r="CE52" s="408">
        <f t="shared" si="246"/>
        <v>0</v>
      </c>
      <c r="CF52" s="407">
        <f t="shared" si="247"/>
        <v>0</v>
      </c>
      <c r="CG52" s="403">
        <f t="shared" si="248"/>
        <v>0</v>
      </c>
      <c r="CH52" s="408">
        <f t="shared" si="249"/>
        <v>0</v>
      </c>
      <c r="CI52" s="407">
        <f t="shared" si="250"/>
        <v>0</v>
      </c>
      <c r="CJ52" s="403">
        <f t="shared" si="251"/>
        <v>0</v>
      </c>
      <c r="CK52" s="408">
        <f t="shared" si="252"/>
        <v>0</v>
      </c>
      <c r="CL52" s="407">
        <f t="shared" si="253"/>
        <v>0</v>
      </c>
      <c r="CM52" s="403">
        <f t="shared" si="254"/>
        <v>0</v>
      </c>
      <c r="CN52" s="408">
        <f t="shared" si="255"/>
        <v>0</v>
      </c>
      <c r="CO52" s="407">
        <f t="shared" si="256"/>
        <v>0</v>
      </c>
      <c r="CP52" s="403">
        <f t="shared" si="257"/>
        <v>0</v>
      </c>
      <c r="CQ52" s="408">
        <f t="shared" si="258"/>
        <v>0</v>
      </c>
      <c r="CR52" s="407">
        <f t="shared" si="259"/>
        <v>0</v>
      </c>
      <c r="CS52" s="403">
        <f t="shared" si="260"/>
        <v>0</v>
      </c>
      <c r="CT52" s="408">
        <f t="shared" si="261"/>
        <v>0</v>
      </c>
      <c r="CU52" s="407">
        <f t="shared" si="262"/>
        <v>0</v>
      </c>
      <c r="CV52" s="403">
        <f t="shared" si="263"/>
        <v>0</v>
      </c>
      <c r="CW52" s="408">
        <f t="shared" si="264"/>
        <v>0</v>
      </c>
      <c r="CX52" s="407">
        <f t="shared" si="265"/>
        <v>0</v>
      </c>
      <c r="CY52" s="403">
        <f t="shared" si="266"/>
        <v>0</v>
      </c>
      <c r="CZ52" s="408">
        <f t="shared" si="267"/>
        <v>0</v>
      </c>
      <c r="DB52">
        <v>0</v>
      </c>
      <c r="DC52">
        <f t="shared" si="268"/>
        <v>0</v>
      </c>
      <c r="DD52">
        <f t="shared" si="269"/>
        <v>0</v>
      </c>
      <c r="DE52">
        <f t="shared" si="270"/>
        <v>0</v>
      </c>
      <c r="DF52">
        <f t="shared" si="271"/>
        <v>0</v>
      </c>
      <c r="DG52">
        <f t="shared" si="272"/>
        <v>0</v>
      </c>
      <c r="DH52">
        <f t="shared" si="273"/>
        <v>0</v>
      </c>
      <c r="DI52">
        <f t="shared" si="274"/>
        <v>0</v>
      </c>
      <c r="DJ52">
        <f t="shared" si="275"/>
        <v>0</v>
      </c>
      <c r="DK52">
        <f t="shared" si="276"/>
        <v>0</v>
      </c>
      <c r="DL52">
        <f t="shared" si="277"/>
        <v>0</v>
      </c>
      <c r="DM52">
        <f t="shared" si="278"/>
        <v>0</v>
      </c>
      <c r="DN52">
        <f t="shared" si="279"/>
        <v>0</v>
      </c>
      <c r="DO52">
        <f t="shared" si="280"/>
        <v>0</v>
      </c>
      <c r="DP52">
        <f t="shared" si="281"/>
        <v>0</v>
      </c>
      <c r="DR52" s="1">
        <f t="shared" si="282"/>
        <v>0</v>
      </c>
      <c r="DS52" s="385" t="str">
        <f t="shared" si="290"/>
        <v/>
      </c>
      <c r="DT52" s="406" t="str">
        <f t="shared" si="291"/>
        <v/>
      </c>
      <c r="DU52" s="385">
        <f t="shared" si="292"/>
        <v>0</v>
      </c>
      <c r="DV52" s="385">
        <f t="shared" si="293"/>
        <v>0</v>
      </c>
      <c r="DW52" s="385">
        <f t="shared" si="294"/>
        <v>0</v>
      </c>
      <c r="DX52" s="385">
        <f t="shared" si="295"/>
        <v>0</v>
      </c>
    </row>
    <row r="53" spans="1:128" ht="12.75" hidden="1" customHeight="1" x14ac:dyDescent="0.25">
      <c r="A53" s="404" t="str">
        <f t="shared" si="220"/>
        <v/>
      </c>
      <c r="B53" s="405"/>
      <c r="C53" s="406"/>
      <c r="D53" s="406"/>
      <c r="E53" s="385"/>
      <c r="F53" s="407"/>
      <c r="G53" s="403"/>
      <c r="H53" s="408"/>
      <c r="I53" s="407"/>
      <c r="J53" s="403"/>
      <c r="K53" s="408"/>
      <c r="L53" s="407"/>
      <c r="M53" s="403"/>
      <c r="N53" s="408"/>
      <c r="O53" s="407"/>
      <c r="P53" s="403"/>
      <c r="Q53" s="408"/>
      <c r="R53" s="407"/>
      <c r="S53" s="403"/>
      <c r="T53" s="408"/>
      <c r="U53" s="407"/>
      <c r="V53" s="403"/>
      <c r="W53" s="408"/>
      <c r="X53" s="407"/>
      <c r="Y53" s="403"/>
      <c r="Z53" s="408"/>
      <c r="AA53" s="407"/>
      <c r="AB53" s="403"/>
      <c r="AC53" s="408"/>
      <c r="AD53" s="407"/>
      <c r="AE53" s="403"/>
      <c r="AF53" s="408"/>
      <c r="AG53" s="407"/>
      <c r="AH53" s="403"/>
      <c r="AI53" s="408"/>
      <c r="AJ53" s="407"/>
      <c r="AK53" s="403"/>
      <c r="AL53" s="408"/>
      <c r="AM53" s="407"/>
      <c r="AN53" s="403"/>
      <c r="AO53" s="408"/>
      <c r="AP53" s="407"/>
      <c r="AQ53" s="403"/>
      <c r="AR53" s="408"/>
      <c r="AS53" s="407"/>
      <c r="AT53" s="403"/>
      <c r="AU53" s="408"/>
      <c r="AV53" s="10"/>
      <c r="AW53" s="10"/>
      <c r="AX53" s="385">
        <f t="shared" si="283"/>
        <v>0</v>
      </c>
      <c r="AY53" s="385">
        <f t="shared" si="221"/>
        <v>0</v>
      </c>
      <c r="AZ53" s="385">
        <f t="shared" si="284"/>
        <v>0</v>
      </c>
      <c r="BA53" s="385">
        <f t="shared" si="222"/>
        <v>0</v>
      </c>
      <c r="BB53" s="385">
        <f t="shared" si="285"/>
        <v>0</v>
      </c>
      <c r="BC53" s="404" t="str">
        <f t="shared" si="286"/>
        <v/>
      </c>
      <c r="BD53" s="406" t="str">
        <f t="shared" si="223"/>
        <v/>
      </c>
      <c r="BE53" s="385">
        <f t="shared" si="287"/>
        <v>0</v>
      </c>
      <c r="BF53" s="385">
        <f t="shared" si="288"/>
        <v>0</v>
      </c>
      <c r="BG53" s="385">
        <f t="shared" si="289"/>
        <v>0</v>
      </c>
      <c r="BH53" s="385">
        <f t="shared" si="224"/>
        <v>0</v>
      </c>
      <c r="BI53" s="406">
        <f t="shared" si="225"/>
        <v>-0.99999950000000004</v>
      </c>
      <c r="BK53" s="407">
        <f t="shared" si="226"/>
        <v>0</v>
      </c>
      <c r="BL53" s="403">
        <f t="shared" si="227"/>
        <v>0</v>
      </c>
      <c r="BM53" s="408">
        <f t="shared" si="228"/>
        <v>0</v>
      </c>
      <c r="BN53" s="407">
        <f t="shared" si="229"/>
        <v>0</v>
      </c>
      <c r="BO53" s="403">
        <f t="shared" si="230"/>
        <v>0</v>
      </c>
      <c r="BP53" s="408">
        <f t="shared" si="231"/>
        <v>0</v>
      </c>
      <c r="BQ53" s="407">
        <f t="shared" si="232"/>
        <v>0</v>
      </c>
      <c r="BR53" s="403">
        <f t="shared" si="233"/>
        <v>0</v>
      </c>
      <c r="BS53" s="408">
        <f t="shared" si="234"/>
        <v>0</v>
      </c>
      <c r="BT53" s="407">
        <f t="shared" si="235"/>
        <v>0</v>
      </c>
      <c r="BU53" s="403">
        <f t="shared" si="236"/>
        <v>0</v>
      </c>
      <c r="BV53" s="408">
        <f t="shared" si="237"/>
        <v>0</v>
      </c>
      <c r="BW53" s="407">
        <f t="shared" si="238"/>
        <v>0</v>
      </c>
      <c r="BX53" s="403">
        <f t="shared" si="239"/>
        <v>0</v>
      </c>
      <c r="BY53" s="408">
        <f t="shared" si="240"/>
        <v>0</v>
      </c>
      <c r="BZ53" s="407">
        <f t="shared" si="241"/>
        <v>0</v>
      </c>
      <c r="CA53" s="403">
        <f t="shared" si="242"/>
        <v>0</v>
      </c>
      <c r="CB53" s="408">
        <f t="shared" si="243"/>
        <v>0</v>
      </c>
      <c r="CC53" s="407">
        <f t="shared" si="244"/>
        <v>0</v>
      </c>
      <c r="CD53" s="403">
        <f t="shared" si="245"/>
        <v>0</v>
      </c>
      <c r="CE53" s="408">
        <f t="shared" si="246"/>
        <v>0</v>
      </c>
      <c r="CF53" s="407">
        <f t="shared" si="247"/>
        <v>0</v>
      </c>
      <c r="CG53" s="403">
        <f t="shared" si="248"/>
        <v>0</v>
      </c>
      <c r="CH53" s="408">
        <f t="shared" si="249"/>
        <v>0</v>
      </c>
      <c r="CI53" s="407">
        <f t="shared" si="250"/>
        <v>0</v>
      </c>
      <c r="CJ53" s="403">
        <f t="shared" si="251"/>
        <v>0</v>
      </c>
      <c r="CK53" s="408">
        <f t="shared" si="252"/>
        <v>0</v>
      </c>
      <c r="CL53" s="407">
        <f t="shared" si="253"/>
        <v>0</v>
      </c>
      <c r="CM53" s="403">
        <f t="shared" si="254"/>
        <v>0</v>
      </c>
      <c r="CN53" s="408">
        <f t="shared" si="255"/>
        <v>0</v>
      </c>
      <c r="CO53" s="407">
        <f t="shared" si="256"/>
        <v>0</v>
      </c>
      <c r="CP53" s="403">
        <f t="shared" si="257"/>
        <v>0</v>
      </c>
      <c r="CQ53" s="408">
        <f t="shared" si="258"/>
        <v>0</v>
      </c>
      <c r="CR53" s="407">
        <f t="shared" si="259"/>
        <v>0</v>
      </c>
      <c r="CS53" s="403">
        <f t="shared" si="260"/>
        <v>0</v>
      </c>
      <c r="CT53" s="408">
        <f t="shared" si="261"/>
        <v>0</v>
      </c>
      <c r="CU53" s="407">
        <f t="shared" si="262"/>
        <v>0</v>
      </c>
      <c r="CV53" s="403">
        <f t="shared" si="263"/>
        <v>0</v>
      </c>
      <c r="CW53" s="408">
        <f t="shared" si="264"/>
        <v>0</v>
      </c>
      <c r="CX53" s="407">
        <f t="shared" si="265"/>
        <v>0</v>
      </c>
      <c r="CY53" s="403">
        <f t="shared" si="266"/>
        <v>0</v>
      </c>
      <c r="CZ53" s="408">
        <f t="shared" si="267"/>
        <v>0</v>
      </c>
      <c r="DB53">
        <v>0</v>
      </c>
      <c r="DC53">
        <f t="shared" si="268"/>
        <v>0</v>
      </c>
      <c r="DD53">
        <f t="shared" si="269"/>
        <v>0</v>
      </c>
      <c r="DE53">
        <f t="shared" si="270"/>
        <v>0</v>
      </c>
      <c r="DF53">
        <f t="shared" si="271"/>
        <v>0</v>
      </c>
      <c r="DG53">
        <f t="shared" si="272"/>
        <v>0</v>
      </c>
      <c r="DH53">
        <f t="shared" si="273"/>
        <v>0</v>
      </c>
      <c r="DI53">
        <f t="shared" si="274"/>
        <v>0</v>
      </c>
      <c r="DJ53">
        <f t="shared" si="275"/>
        <v>0</v>
      </c>
      <c r="DK53">
        <f t="shared" si="276"/>
        <v>0</v>
      </c>
      <c r="DL53">
        <f t="shared" si="277"/>
        <v>0</v>
      </c>
      <c r="DM53">
        <f t="shared" si="278"/>
        <v>0</v>
      </c>
      <c r="DN53">
        <f t="shared" si="279"/>
        <v>0</v>
      </c>
      <c r="DO53">
        <f t="shared" si="280"/>
        <v>0</v>
      </c>
      <c r="DP53">
        <f t="shared" si="281"/>
        <v>0</v>
      </c>
      <c r="DR53" s="1">
        <f t="shared" si="282"/>
        <v>0</v>
      </c>
      <c r="DS53" s="385" t="str">
        <f t="shared" si="290"/>
        <v/>
      </c>
      <c r="DT53" s="406" t="str">
        <f t="shared" si="291"/>
        <v/>
      </c>
      <c r="DU53" s="385">
        <f t="shared" si="292"/>
        <v>0</v>
      </c>
      <c r="DV53" s="385">
        <f t="shared" si="293"/>
        <v>0</v>
      </c>
      <c r="DW53" s="385">
        <f t="shared" si="294"/>
        <v>0</v>
      </c>
      <c r="DX53" s="385">
        <f t="shared" si="295"/>
        <v>0</v>
      </c>
    </row>
    <row r="54" spans="1:128" ht="12.75" hidden="1" customHeight="1" x14ac:dyDescent="0.25">
      <c r="A54" s="404" t="str">
        <f t="shared" si="220"/>
        <v/>
      </c>
      <c r="B54" s="405"/>
      <c r="C54" s="406"/>
      <c r="D54" s="406"/>
      <c r="E54" s="385"/>
      <c r="F54" s="407"/>
      <c r="G54" s="403"/>
      <c r="H54" s="408"/>
      <c r="I54" s="407"/>
      <c r="J54" s="403"/>
      <c r="K54" s="408"/>
      <c r="L54" s="407"/>
      <c r="M54" s="403"/>
      <c r="N54" s="408"/>
      <c r="O54" s="407"/>
      <c r="P54" s="403"/>
      <c r="Q54" s="408"/>
      <c r="R54" s="407"/>
      <c r="S54" s="403"/>
      <c r="T54" s="408"/>
      <c r="U54" s="407"/>
      <c r="V54" s="403"/>
      <c r="W54" s="408"/>
      <c r="X54" s="407"/>
      <c r="Y54" s="403"/>
      <c r="Z54" s="408"/>
      <c r="AA54" s="407"/>
      <c r="AB54" s="403"/>
      <c r="AC54" s="408"/>
      <c r="AD54" s="407"/>
      <c r="AE54" s="403"/>
      <c r="AF54" s="408"/>
      <c r="AG54" s="407"/>
      <c r="AH54" s="403"/>
      <c r="AI54" s="408"/>
      <c r="AJ54" s="407"/>
      <c r="AK54" s="403"/>
      <c r="AL54" s="408"/>
      <c r="AM54" s="407"/>
      <c r="AN54" s="403"/>
      <c r="AO54" s="408"/>
      <c r="AP54" s="407"/>
      <c r="AQ54" s="403"/>
      <c r="AR54" s="408"/>
      <c r="AS54" s="407"/>
      <c r="AT54" s="403"/>
      <c r="AU54" s="408"/>
      <c r="AV54" s="10"/>
      <c r="AW54" s="10"/>
      <c r="AX54" s="385">
        <f t="shared" si="283"/>
        <v>0</v>
      </c>
      <c r="AY54" s="385">
        <f t="shared" si="221"/>
        <v>0</v>
      </c>
      <c r="AZ54" s="385">
        <f t="shared" si="284"/>
        <v>0</v>
      </c>
      <c r="BA54" s="385">
        <f t="shared" si="222"/>
        <v>0</v>
      </c>
      <c r="BB54" s="385">
        <f t="shared" si="285"/>
        <v>0</v>
      </c>
      <c r="BC54" s="404" t="str">
        <f t="shared" si="286"/>
        <v/>
      </c>
      <c r="BD54" s="406" t="str">
        <f t="shared" si="223"/>
        <v/>
      </c>
      <c r="BE54" s="385">
        <f t="shared" si="287"/>
        <v>0</v>
      </c>
      <c r="BF54" s="385">
        <f t="shared" si="288"/>
        <v>0</v>
      </c>
      <c r="BG54" s="385">
        <f t="shared" si="289"/>
        <v>0</v>
      </c>
      <c r="BH54" s="385">
        <f t="shared" si="224"/>
        <v>0</v>
      </c>
      <c r="BI54" s="406">
        <f t="shared" si="225"/>
        <v>-0.99999950000000004</v>
      </c>
      <c r="BK54" s="407">
        <f t="shared" si="226"/>
        <v>0</v>
      </c>
      <c r="BL54" s="403">
        <f t="shared" si="227"/>
        <v>0</v>
      </c>
      <c r="BM54" s="408">
        <f t="shared" si="228"/>
        <v>0</v>
      </c>
      <c r="BN54" s="407">
        <f t="shared" si="229"/>
        <v>0</v>
      </c>
      <c r="BO54" s="403">
        <f t="shared" si="230"/>
        <v>0</v>
      </c>
      <c r="BP54" s="408">
        <f t="shared" si="231"/>
        <v>0</v>
      </c>
      <c r="BQ54" s="407">
        <f t="shared" si="232"/>
        <v>0</v>
      </c>
      <c r="BR54" s="403">
        <f t="shared" si="233"/>
        <v>0</v>
      </c>
      <c r="BS54" s="408">
        <f t="shared" si="234"/>
        <v>0</v>
      </c>
      <c r="BT54" s="407">
        <f t="shared" si="235"/>
        <v>0</v>
      </c>
      <c r="BU54" s="403">
        <f t="shared" si="236"/>
        <v>0</v>
      </c>
      <c r="BV54" s="408">
        <f t="shared" si="237"/>
        <v>0</v>
      </c>
      <c r="BW54" s="407">
        <f t="shared" si="238"/>
        <v>0</v>
      </c>
      <c r="BX54" s="403">
        <f t="shared" si="239"/>
        <v>0</v>
      </c>
      <c r="BY54" s="408">
        <f t="shared" si="240"/>
        <v>0</v>
      </c>
      <c r="BZ54" s="407">
        <f t="shared" si="241"/>
        <v>0</v>
      </c>
      <c r="CA54" s="403">
        <f t="shared" si="242"/>
        <v>0</v>
      </c>
      <c r="CB54" s="408">
        <f t="shared" si="243"/>
        <v>0</v>
      </c>
      <c r="CC54" s="407">
        <f t="shared" si="244"/>
        <v>0</v>
      </c>
      <c r="CD54" s="403">
        <f t="shared" si="245"/>
        <v>0</v>
      </c>
      <c r="CE54" s="408">
        <f t="shared" si="246"/>
        <v>0</v>
      </c>
      <c r="CF54" s="407">
        <f t="shared" si="247"/>
        <v>0</v>
      </c>
      <c r="CG54" s="403">
        <f t="shared" si="248"/>
        <v>0</v>
      </c>
      <c r="CH54" s="408">
        <f t="shared" si="249"/>
        <v>0</v>
      </c>
      <c r="CI54" s="407">
        <f t="shared" si="250"/>
        <v>0</v>
      </c>
      <c r="CJ54" s="403">
        <f t="shared" si="251"/>
        <v>0</v>
      </c>
      <c r="CK54" s="408">
        <f t="shared" si="252"/>
        <v>0</v>
      </c>
      <c r="CL54" s="407">
        <f t="shared" si="253"/>
        <v>0</v>
      </c>
      <c r="CM54" s="403">
        <f t="shared" si="254"/>
        <v>0</v>
      </c>
      <c r="CN54" s="408">
        <f t="shared" si="255"/>
        <v>0</v>
      </c>
      <c r="CO54" s="407">
        <f t="shared" si="256"/>
        <v>0</v>
      </c>
      <c r="CP54" s="403">
        <f t="shared" si="257"/>
        <v>0</v>
      </c>
      <c r="CQ54" s="408">
        <f t="shared" si="258"/>
        <v>0</v>
      </c>
      <c r="CR54" s="407">
        <f t="shared" si="259"/>
        <v>0</v>
      </c>
      <c r="CS54" s="403">
        <f t="shared" si="260"/>
        <v>0</v>
      </c>
      <c r="CT54" s="408">
        <f t="shared" si="261"/>
        <v>0</v>
      </c>
      <c r="CU54" s="407">
        <f t="shared" si="262"/>
        <v>0</v>
      </c>
      <c r="CV54" s="403">
        <f t="shared" si="263"/>
        <v>0</v>
      </c>
      <c r="CW54" s="408">
        <f t="shared" si="264"/>
        <v>0</v>
      </c>
      <c r="CX54" s="407">
        <f t="shared" si="265"/>
        <v>0</v>
      </c>
      <c r="CY54" s="403">
        <f t="shared" si="266"/>
        <v>0</v>
      </c>
      <c r="CZ54" s="408">
        <f t="shared" si="267"/>
        <v>0</v>
      </c>
      <c r="DB54">
        <v>0</v>
      </c>
      <c r="DC54">
        <f t="shared" si="268"/>
        <v>0</v>
      </c>
      <c r="DD54">
        <f t="shared" si="269"/>
        <v>0</v>
      </c>
      <c r="DE54">
        <f t="shared" si="270"/>
        <v>0</v>
      </c>
      <c r="DF54">
        <f t="shared" si="271"/>
        <v>0</v>
      </c>
      <c r="DG54">
        <f t="shared" si="272"/>
        <v>0</v>
      </c>
      <c r="DH54">
        <f t="shared" si="273"/>
        <v>0</v>
      </c>
      <c r="DI54">
        <f t="shared" si="274"/>
        <v>0</v>
      </c>
      <c r="DJ54">
        <f t="shared" si="275"/>
        <v>0</v>
      </c>
      <c r="DK54">
        <f t="shared" si="276"/>
        <v>0</v>
      </c>
      <c r="DL54">
        <f t="shared" si="277"/>
        <v>0</v>
      </c>
      <c r="DM54">
        <f t="shared" si="278"/>
        <v>0</v>
      </c>
      <c r="DN54">
        <f t="shared" si="279"/>
        <v>0</v>
      </c>
      <c r="DO54">
        <f t="shared" si="280"/>
        <v>0</v>
      </c>
      <c r="DP54">
        <f t="shared" si="281"/>
        <v>0</v>
      </c>
      <c r="DR54" s="1">
        <f t="shared" si="282"/>
        <v>0</v>
      </c>
      <c r="DS54" s="385" t="str">
        <f t="shared" si="290"/>
        <v/>
      </c>
      <c r="DT54" s="406" t="str">
        <f t="shared" si="291"/>
        <v/>
      </c>
      <c r="DU54" s="385">
        <f t="shared" si="292"/>
        <v>0</v>
      </c>
      <c r="DV54" s="385">
        <f t="shared" si="293"/>
        <v>0</v>
      </c>
      <c r="DW54" s="385">
        <f t="shared" si="294"/>
        <v>0</v>
      </c>
      <c r="DX54" s="385">
        <f t="shared" si="295"/>
        <v>0</v>
      </c>
    </row>
    <row r="55" spans="1:128" ht="12.75" hidden="1" customHeight="1" x14ac:dyDescent="0.25">
      <c r="A55" s="404" t="str">
        <f t="shared" si="220"/>
        <v/>
      </c>
      <c r="B55" s="405"/>
      <c r="C55" s="406"/>
      <c r="D55" s="406"/>
      <c r="E55" s="385"/>
      <c r="F55" s="407"/>
      <c r="G55" s="403"/>
      <c r="H55" s="408"/>
      <c r="I55" s="407"/>
      <c r="J55" s="403"/>
      <c r="K55" s="408"/>
      <c r="L55" s="407"/>
      <c r="M55" s="403"/>
      <c r="N55" s="408"/>
      <c r="O55" s="407"/>
      <c r="P55" s="403"/>
      <c r="Q55" s="408"/>
      <c r="R55" s="407"/>
      <c r="S55" s="403"/>
      <c r="T55" s="408"/>
      <c r="U55" s="407"/>
      <c r="V55" s="403"/>
      <c r="W55" s="408"/>
      <c r="X55" s="407"/>
      <c r="Y55" s="403"/>
      <c r="Z55" s="408"/>
      <c r="AA55" s="407"/>
      <c r="AB55" s="403"/>
      <c r="AC55" s="408"/>
      <c r="AD55" s="407"/>
      <c r="AE55" s="403"/>
      <c r="AF55" s="408"/>
      <c r="AG55" s="407"/>
      <c r="AH55" s="403"/>
      <c r="AI55" s="408"/>
      <c r="AJ55" s="407"/>
      <c r="AK55" s="403"/>
      <c r="AL55" s="408"/>
      <c r="AM55" s="407"/>
      <c r="AN55" s="403"/>
      <c r="AO55" s="408"/>
      <c r="AP55" s="407"/>
      <c r="AQ55" s="403"/>
      <c r="AR55" s="408"/>
      <c r="AS55" s="407"/>
      <c r="AT55" s="403"/>
      <c r="AU55" s="408"/>
      <c r="AV55" s="10"/>
      <c r="AW55" s="10"/>
      <c r="AX55" s="385">
        <f t="shared" si="283"/>
        <v>0</v>
      </c>
      <c r="AY55" s="385">
        <f t="shared" si="221"/>
        <v>0</v>
      </c>
      <c r="AZ55" s="385">
        <f t="shared" si="284"/>
        <v>0</v>
      </c>
      <c r="BA55" s="385">
        <f t="shared" si="222"/>
        <v>0</v>
      </c>
      <c r="BB55" s="385">
        <f t="shared" si="285"/>
        <v>0</v>
      </c>
      <c r="BC55" s="404" t="str">
        <f t="shared" si="286"/>
        <v/>
      </c>
      <c r="BD55" s="406" t="str">
        <f t="shared" si="223"/>
        <v/>
      </c>
      <c r="BE55" s="385">
        <f t="shared" si="287"/>
        <v>0</v>
      </c>
      <c r="BF55" s="385">
        <f t="shared" si="288"/>
        <v>0</v>
      </c>
      <c r="BG55" s="385">
        <f t="shared" si="289"/>
        <v>0</v>
      </c>
      <c r="BH55" s="385">
        <f t="shared" si="224"/>
        <v>0</v>
      </c>
      <c r="BI55" s="406">
        <f t="shared" si="225"/>
        <v>-0.99999950000000004</v>
      </c>
      <c r="BK55" s="407">
        <f t="shared" si="226"/>
        <v>0</v>
      </c>
      <c r="BL55" s="403">
        <f t="shared" si="227"/>
        <v>0</v>
      </c>
      <c r="BM55" s="408">
        <f t="shared" si="228"/>
        <v>0</v>
      </c>
      <c r="BN55" s="407">
        <f t="shared" si="229"/>
        <v>0</v>
      </c>
      <c r="BO55" s="403">
        <f t="shared" si="230"/>
        <v>0</v>
      </c>
      <c r="BP55" s="408">
        <f t="shared" si="231"/>
        <v>0</v>
      </c>
      <c r="BQ55" s="407">
        <f t="shared" si="232"/>
        <v>0</v>
      </c>
      <c r="BR55" s="403">
        <f t="shared" si="233"/>
        <v>0</v>
      </c>
      <c r="BS55" s="408">
        <f t="shared" si="234"/>
        <v>0</v>
      </c>
      <c r="BT55" s="407">
        <f t="shared" si="235"/>
        <v>0</v>
      </c>
      <c r="BU55" s="403">
        <f t="shared" si="236"/>
        <v>0</v>
      </c>
      <c r="BV55" s="408">
        <f t="shared" si="237"/>
        <v>0</v>
      </c>
      <c r="BW55" s="407">
        <f t="shared" si="238"/>
        <v>0</v>
      </c>
      <c r="BX55" s="403">
        <f t="shared" si="239"/>
        <v>0</v>
      </c>
      <c r="BY55" s="408">
        <f t="shared" si="240"/>
        <v>0</v>
      </c>
      <c r="BZ55" s="407">
        <f t="shared" si="241"/>
        <v>0</v>
      </c>
      <c r="CA55" s="403">
        <f t="shared" si="242"/>
        <v>0</v>
      </c>
      <c r="CB55" s="408">
        <f t="shared" si="243"/>
        <v>0</v>
      </c>
      <c r="CC55" s="407">
        <f t="shared" si="244"/>
        <v>0</v>
      </c>
      <c r="CD55" s="403">
        <f t="shared" si="245"/>
        <v>0</v>
      </c>
      <c r="CE55" s="408">
        <f t="shared" si="246"/>
        <v>0</v>
      </c>
      <c r="CF55" s="407">
        <f t="shared" si="247"/>
        <v>0</v>
      </c>
      <c r="CG55" s="403">
        <f t="shared" si="248"/>
        <v>0</v>
      </c>
      <c r="CH55" s="408">
        <f t="shared" si="249"/>
        <v>0</v>
      </c>
      <c r="CI55" s="407">
        <f t="shared" si="250"/>
        <v>0</v>
      </c>
      <c r="CJ55" s="403">
        <f t="shared" si="251"/>
        <v>0</v>
      </c>
      <c r="CK55" s="408">
        <f t="shared" si="252"/>
        <v>0</v>
      </c>
      <c r="CL55" s="407">
        <f t="shared" si="253"/>
        <v>0</v>
      </c>
      <c r="CM55" s="403">
        <f t="shared" si="254"/>
        <v>0</v>
      </c>
      <c r="CN55" s="408">
        <f t="shared" si="255"/>
        <v>0</v>
      </c>
      <c r="CO55" s="407">
        <f t="shared" si="256"/>
        <v>0</v>
      </c>
      <c r="CP55" s="403">
        <f t="shared" si="257"/>
        <v>0</v>
      </c>
      <c r="CQ55" s="408">
        <f t="shared" si="258"/>
        <v>0</v>
      </c>
      <c r="CR55" s="407">
        <f t="shared" si="259"/>
        <v>0</v>
      </c>
      <c r="CS55" s="403">
        <f t="shared" si="260"/>
        <v>0</v>
      </c>
      <c r="CT55" s="408">
        <f t="shared" si="261"/>
        <v>0</v>
      </c>
      <c r="CU55" s="407">
        <f t="shared" si="262"/>
        <v>0</v>
      </c>
      <c r="CV55" s="403">
        <f t="shared" si="263"/>
        <v>0</v>
      </c>
      <c r="CW55" s="408">
        <f t="shared" si="264"/>
        <v>0</v>
      </c>
      <c r="CX55" s="407">
        <f t="shared" si="265"/>
        <v>0</v>
      </c>
      <c r="CY55" s="403">
        <f t="shared" si="266"/>
        <v>0</v>
      </c>
      <c r="CZ55" s="408">
        <f t="shared" si="267"/>
        <v>0</v>
      </c>
      <c r="DB55">
        <v>0</v>
      </c>
      <c r="DC55">
        <f t="shared" si="268"/>
        <v>0</v>
      </c>
      <c r="DD55">
        <f t="shared" si="269"/>
        <v>0</v>
      </c>
      <c r="DE55">
        <f t="shared" si="270"/>
        <v>0</v>
      </c>
      <c r="DF55">
        <f t="shared" si="271"/>
        <v>0</v>
      </c>
      <c r="DG55">
        <f t="shared" si="272"/>
        <v>0</v>
      </c>
      <c r="DH55">
        <f t="shared" si="273"/>
        <v>0</v>
      </c>
      <c r="DI55">
        <f t="shared" si="274"/>
        <v>0</v>
      </c>
      <c r="DJ55">
        <f t="shared" si="275"/>
        <v>0</v>
      </c>
      <c r="DK55">
        <f t="shared" si="276"/>
        <v>0</v>
      </c>
      <c r="DL55">
        <f t="shared" si="277"/>
        <v>0</v>
      </c>
      <c r="DM55">
        <f t="shared" si="278"/>
        <v>0</v>
      </c>
      <c r="DN55">
        <f t="shared" si="279"/>
        <v>0</v>
      </c>
      <c r="DO55">
        <f t="shared" si="280"/>
        <v>0</v>
      </c>
      <c r="DP55">
        <f t="shared" si="281"/>
        <v>0</v>
      </c>
      <c r="DR55" s="1">
        <f t="shared" si="282"/>
        <v>0</v>
      </c>
      <c r="DS55" s="385" t="str">
        <f t="shared" si="290"/>
        <v/>
      </c>
      <c r="DT55" s="406" t="str">
        <f t="shared" si="291"/>
        <v/>
      </c>
      <c r="DU55" s="385">
        <f t="shared" si="292"/>
        <v>0</v>
      </c>
      <c r="DV55" s="385">
        <f t="shared" si="293"/>
        <v>0</v>
      </c>
      <c r="DW55" s="385">
        <f t="shared" si="294"/>
        <v>0</v>
      </c>
      <c r="DX55" s="385">
        <f t="shared" si="295"/>
        <v>0</v>
      </c>
    </row>
    <row r="56" spans="1:128" ht="12.75" hidden="1" customHeight="1" x14ac:dyDescent="0.25">
      <c r="A56" s="404" t="str">
        <f t="shared" si="220"/>
        <v/>
      </c>
      <c r="B56" s="405"/>
      <c r="C56" s="406"/>
      <c r="D56" s="406"/>
      <c r="E56" s="385"/>
      <c r="F56" s="407"/>
      <c r="G56" s="403"/>
      <c r="H56" s="408"/>
      <c r="I56" s="407"/>
      <c r="J56" s="403"/>
      <c r="K56" s="408"/>
      <c r="L56" s="407"/>
      <c r="M56" s="403"/>
      <c r="N56" s="408"/>
      <c r="O56" s="407"/>
      <c r="P56" s="403"/>
      <c r="Q56" s="408"/>
      <c r="R56" s="407"/>
      <c r="S56" s="403"/>
      <c r="T56" s="408"/>
      <c r="U56" s="407"/>
      <c r="V56" s="403"/>
      <c r="W56" s="408"/>
      <c r="X56" s="407"/>
      <c r="Y56" s="403"/>
      <c r="Z56" s="408"/>
      <c r="AA56" s="407"/>
      <c r="AB56" s="403"/>
      <c r="AC56" s="408"/>
      <c r="AD56" s="407"/>
      <c r="AE56" s="403"/>
      <c r="AF56" s="408"/>
      <c r="AG56" s="407"/>
      <c r="AH56" s="403"/>
      <c r="AI56" s="408"/>
      <c r="AJ56" s="407"/>
      <c r="AK56" s="403"/>
      <c r="AL56" s="408"/>
      <c r="AM56" s="407"/>
      <c r="AN56" s="403"/>
      <c r="AO56" s="408"/>
      <c r="AP56" s="407"/>
      <c r="AQ56" s="403"/>
      <c r="AR56" s="408"/>
      <c r="AS56" s="407"/>
      <c r="AT56" s="403"/>
      <c r="AU56" s="408"/>
      <c r="AV56" s="10"/>
      <c r="AW56" s="10"/>
      <c r="AX56" s="385">
        <f t="shared" si="283"/>
        <v>0</v>
      </c>
      <c r="AY56" s="385">
        <f t="shared" si="221"/>
        <v>0</v>
      </c>
      <c r="AZ56" s="385">
        <f t="shared" si="284"/>
        <v>0</v>
      </c>
      <c r="BA56" s="385">
        <f t="shared" si="222"/>
        <v>0</v>
      </c>
      <c r="BB56" s="385">
        <f t="shared" si="285"/>
        <v>0</v>
      </c>
      <c r="BC56" s="404" t="str">
        <f t="shared" si="286"/>
        <v/>
      </c>
      <c r="BD56" s="406" t="str">
        <f t="shared" si="223"/>
        <v/>
      </c>
      <c r="BE56" s="385">
        <f t="shared" si="287"/>
        <v>0</v>
      </c>
      <c r="BF56" s="385">
        <f t="shared" si="288"/>
        <v>0</v>
      </c>
      <c r="BG56" s="385">
        <f t="shared" si="289"/>
        <v>0</v>
      </c>
      <c r="BH56" s="385">
        <f t="shared" si="224"/>
        <v>0</v>
      </c>
      <c r="BI56" s="406">
        <f t="shared" si="225"/>
        <v>-0.99999950000000004</v>
      </c>
      <c r="BK56" s="407">
        <f t="shared" si="226"/>
        <v>0</v>
      </c>
      <c r="BL56" s="403">
        <f t="shared" si="227"/>
        <v>0</v>
      </c>
      <c r="BM56" s="408">
        <f t="shared" si="228"/>
        <v>0</v>
      </c>
      <c r="BN56" s="407">
        <f t="shared" si="229"/>
        <v>0</v>
      </c>
      <c r="BO56" s="403">
        <f t="shared" si="230"/>
        <v>0</v>
      </c>
      <c r="BP56" s="408">
        <f t="shared" si="231"/>
        <v>0</v>
      </c>
      <c r="BQ56" s="407">
        <f t="shared" si="232"/>
        <v>0</v>
      </c>
      <c r="BR56" s="403">
        <f t="shared" si="233"/>
        <v>0</v>
      </c>
      <c r="BS56" s="408">
        <f t="shared" si="234"/>
        <v>0</v>
      </c>
      <c r="BT56" s="407">
        <f t="shared" si="235"/>
        <v>0</v>
      </c>
      <c r="BU56" s="403">
        <f t="shared" si="236"/>
        <v>0</v>
      </c>
      <c r="BV56" s="408">
        <f t="shared" si="237"/>
        <v>0</v>
      </c>
      <c r="BW56" s="407">
        <f t="shared" si="238"/>
        <v>0</v>
      </c>
      <c r="BX56" s="403">
        <f t="shared" si="239"/>
        <v>0</v>
      </c>
      <c r="BY56" s="408">
        <f t="shared" si="240"/>
        <v>0</v>
      </c>
      <c r="BZ56" s="407">
        <f t="shared" si="241"/>
        <v>0</v>
      </c>
      <c r="CA56" s="403">
        <f t="shared" si="242"/>
        <v>0</v>
      </c>
      <c r="CB56" s="408">
        <f t="shared" si="243"/>
        <v>0</v>
      </c>
      <c r="CC56" s="407">
        <f t="shared" si="244"/>
        <v>0</v>
      </c>
      <c r="CD56" s="403">
        <f t="shared" si="245"/>
        <v>0</v>
      </c>
      <c r="CE56" s="408">
        <f t="shared" si="246"/>
        <v>0</v>
      </c>
      <c r="CF56" s="407">
        <f t="shared" si="247"/>
        <v>0</v>
      </c>
      <c r="CG56" s="403">
        <f t="shared" si="248"/>
        <v>0</v>
      </c>
      <c r="CH56" s="408">
        <f t="shared" si="249"/>
        <v>0</v>
      </c>
      <c r="CI56" s="407">
        <f t="shared" si="250"/>
        <v>0</v>
      </c>
      <c r="CJ56" s="403">
        <f t="shared" si="251"/>
        <v>0</v>
      </c>
      <c r="CK56" s="408">
        <f t="shared" si="252"/>
        <v>0</v>
      </c>
      <c r="CL56" s="407">
        <f t="shared" si="253"/>
        <v>0</v>
      </c>
      <c r="CM56" s="403">
        <f t="shared" si="254"/>
        <v>0</v>
      </c>
      <c r="CN56" s="408">
        <f t="shared" si="255"/>
        <v>0</v>
      </c>
      <c r="CO56" s="407">
        <f t="shared" si="256"/>
        <v>0</v>
      </c>
      <c r="CP56" s="403">
        <f t="shared" si="257"/>
        <v>0</v>
      </c>
      <c r="CQ56" s="408">
        <f t="shared" si="258"/>
        <v>0</v>
      </c>
      <c r="CR56" s="407">
        <f t="shared" si="259"/>
        <v>0</v>
      </c>
      <c r="CS56" s="403">
        <f t="shared" si="260"/>
        <v>0</v>
      </c>
      <c r="CT56" s="408">
        <f t="shared" si="261"/>
        <v>0</v>
      </c>
      <c r="CU56" s="407">
        <f t="shared" si="262"/>
        <v>0</v>
      </c>
      <c r="CV56" s="403">
        <f t="shared" si="263"/>
        <v>0</v>
      </c>
      <c r="CW56" s="408">
        <f t="shared" si="264"/>
        <v>0</v>
      </c>
      <c r="CX56" s="407">
        <f t="shared" si="265"/>
        <v>0</v>
      </c>
      <c r="CY56" s="403">
        <f t="shared" si="266"/>
        <v>0</v>
      </c>
      <c r="CZ56" s="408">
        <f t="shared" si="267"/>
        <v>0</v>
      </c>
      <c r="DB56">
        <v>0</v>
      </c>
      <c r="DC56">
        <f t="shared" si="268"/>
        <v>0</v>
      </c>
      <c r="DD56">
        <f t="shared" si="269"/>
        <v>0</v>
      </c>
      <c r="DE56">
        <f t="shared" si="270"/>
        <v>0</v>
      </c>
      <c r="DF56">
        <f t="shared" si="271"/>
        <v>0</v>
      </c>
      <c r="DG56">
        <f t="shared" si="272"/>
        <v>0</v>
      </c>
      <c r="DH56">
        <f t="shared" si="273"/>
        <v>0</v>
      </c>
      <c r="DI56">
        <f t="shared" si="274"/>
        <v>0</v>
      </c>
      <c r="DJ56">
        <f t="shared" si="275"/>
        <v>0</v>
      </c>
      <c r="DK56">
        <f t="shared" si="276"/>
        <v>0</v>
      </c>
      <c r="DL56">
        <f t="shared" si="277"/>
        <v>0</v>
      </c>
      <c r="DM56">
        <f t="shared" si="278"/>
        <v>0</v>
      </c>
      <c r="DN56">
        <f t="shared" si="279"/>
        <v>0</v>
      </c>
      <c r="DO56">
        <f t="shared" si="280"/>
        <v>0</v>
      </c>
      <c r="DP56">
        <f t="shared" si="281"/>
        <v>0</v>
      </c>
      <c r="DR56" s="1">
        <f t="shared" si="282"/>
        <v>0</v>
      </c>
      <c r="DS56" s="385" t="str">
        <f t="shared" si="290"/>
        <v/>
      </c>
      <c r="DT56" s="406" t="str">
        <f t="shared" si="291"/>
        <v/>
      </c>
      <c r="DU56" s="385">
        <f t="shared" si="292"/>
        <v>0</v>
      </c>
      <c r="DV56" s="385">
        <f t="shared" si="293"/>
        <v>0</v>
      </c>
      <c r="DW56" s="385">
        <f t="shared" si="294"/>
        <v>0</v>
      </c>
      <c r="DX56" s="385">
        <f t="shared" si="295"/>
        <v>0</v>
      </c>
    </row>
    <row r="57" spans="1:128" ht="12.75" hidden="1" customHeight="1" x14ac:dyDescent="0.25">
      <c r="A57" s="404" t="str">
        <f t="shared" si="220"/>
        <v/>
      </c>
      <c r="B57" s="405"/>
      <c r="C57" s="406"/>
      <c r="D57" s="406"/>
      <c r="E57" s="385"/>
      <c r="F57" s="407"/>
      <c r="G57" s="403"/>
      <c r="H57" s="408"/>
      <c r="I57" s="407"/>
      <c r="J57" s="403"/>
      <c r="K57" s="408"/>
      <c r="L57" s="407"/>
      <c r="M57" s="403"/>
      <c r="N57" s="408"/>
      <c r="O57" s="407"/>
      <c r="P57" s="403"/>
      <c r="Q57" s="408"/>
      <c r="R57" s="407"/>
      <c r="S57" s="403"/>
      <c r="T57" s="408"/>
      <c r="U57" s="407"/>
      <c r="V57" s="403"/>
      <c r="W57" s="408"/>
      <c r="X57" s="407"/>
      <c r="Y57" s="403"/>
      <c r="Z57" s="408"/>
      <c r="AA57" s="407"/>
      <c r="AB57" s="403"/>
      <c r="AC57" s="408"/>
      <c r="AD57" s="407"/>
      <c r="AE57" s="403"/>
      <c r="AF57" s="408"/>
      <c r="AG57" s="407"/>
      <c r="AH57" s="403"/>
      <c r="AI57" s="408"/>
      <c r="AJ57" s="407"/>
      <c r="AK57" s="403"/>
      <c r="AL57" s="408"/>
      <c r="AM57" s="407"/>
      <c r="AN57" s="403"/>
      <c r="AO57" s="408"/>
      <c r="AP57" s="407"/>
      <c r="AQ57" s="403"/>
      <c r="AR57" s="408"/>
      <c r="AS57" s="407"/>
      <c r="AT57" s="403"/>
      <c r="AU57" s="408"/>
      <c r="AV57" s="10"/>
      <c r="AW57" s="10"/>
      <c r="AX57" s="385">
        <f t="shared" si="283"/>
        <v>0</v>
      </c>
      <c r="AY57" s="385">
        <f t="shared" si="221"/>
        <v>0</v>
      </c>
      <c r="AZ57" s="385">
        <f t="shared" si="284"/>
        <v>0</v>
      </c>
      <c r="BA57" s="385">
        <f t="shared" si="222"/>
        <v>0</v>
      </c>
      <c r="BB57" s="385">
        <f t="shared" si="285"/>
        <v>0</v>
      </c>
      <c r="BC57" s="404" t="str">
        <f t="shared" si="286"/>
        <v/>
      </c>
      <c r="BD57" s="406" t="str">
        <f t="shared" si="223"/>
        <v/>
      </c>
      <c r="BE57" s="385">
        <f t="shared" si="287"/>
        <v>0</v>
      </c>
      <c r="BF57" s="385">
        <f t="shared" si="288"/>
        <v>0</v>
      </c>
      <c r="BG57" s="385">
        <f t="shared" si="289"/>
        <v>0</v>
      </c>
      <c r="BH57" s="385">
        <f t="shared" si="224"/>
        <v>0</v>
      </c>
      <c r="BI57" s="406">
        <f t="shared" si="225"/>
        <v>-0.99999950000000004</v>
      </c>
      <c r="BK57" s="407">
        <f t="shared" si="226"/>
        <v>0</v>
      </c>
      <c r="BL57" s="403">
        <f t="shared" si="227"/>
        <v>0</v>
      </c>
      <c r="BM57" s="408">
        <f t="shared" si="228"/>
        <v>0</v>
      </c>
      <c r="BN57" s="407">
        <f t="shared" si="229"/>
        <v>0</v>
      </c>
      <c r="BO57" s="403">
        <f t="shared" si="230"/>
        <v>0</v>
      </c>
      <c r="BP57" s="408">
        <f t="shared" si="231"/>
        <v>0</v>
      </c>
      <c r="BQ57" s="407">
        <f t="shared" si="232"/>
        <v>0</v>
      </c>
      <c r="BR57" s="403">
        <f t="shared" si="233"/>
        <v>0</v>
      </c>
      <c r="BS57" s="408">
        <f t="shared" si="234"/>
        <v>0</v>
      </c>
      <c r="BT57" s="407">
        <f t="shared" si="235"/>
        <v>0</v>
      </c>
      <c r="BU57" s="403">
        <f t="shared" si="236"/>
        <v>0</v>
      </c>
      <c r="BV57" s="408">
        <f t="shared" si="237"/>
        <v>0</v>
      </c>
      <c r="BW57" s="407">
        <f t="shared" si="238"/>
        <v>0</v>
      </c>
      <c r="BX57" s="403">
        <f t="shared" si="239"/>
        <v>0</v>
      </c>
      <c r="BY57" s="408">
        <f t="shared" si="240"/>
        <v>0</v>
      </c>
      <c r="BZ57" s="407">
        <f t="shared" si="241"/>
        <v>0</v>
      </c>
      <c r="CA57" s="403">
        <f t="shared" si="242"/>
        <v>0</v>
      </c>
      <c r="CB57" s="408">
        <f t="shared" si="243"/>
        <v>0</v>
      </c>
      <c r="CC57" s="407">
        <f t="shared" si="244"/>
        <v>0</v>
      </c>
      <c r="CD57" s="403">
        <f t="shared" si="245"/>
        <v>0</v>
      </c>
      <c r="CE57" s="408">
        <f t="shared" si="246"/>
        <v>0</v>
      </c>
      <c r="CF57" s="407">
        <f t="shared" si="247"/>
        <v>0</v>
      </c>
      <c r="CG57" s="403">
        <f t="shared" si="248"/>
        <v>0</v>
      </c>
      <c r="CH57" s="408">
        <f t="shared" si="249"/>
        <v>0</v>
      </c>
      <c r="CI57" s="407">
        <f t="shared" si="250"/>
        <v>0</v>
      </c>
      <c r="CJ57" s="403">
        <f t="shared" si="251"/>
        <v>0</v>
      </c>
      <c r="CK57" s="408">
        <f t="shared" si="252"/>
        <v>0</v>
      </c>
      <c r="CL57" s="407">
        <f t="shared" si="253"/>
        <v>0</v>
      </c>
      <c r="CM57" s="403">
        <f t="shared" si="254"/>
        <v>0</v>
      </c>
      <c r="CN57" s="408">
        <f t="shared" si="255"/>
        <v>0</v>
      </c>
      <c r="CO57" s="407">
        <f t="shared" si="256"/>
        <v>0</v>
      </c>
      <c r="CP57" s="403">
        <f t="shared" si="257"/>
        <v>0</v>
      </c>
      <c r="CQ57" s="408">
        <f t="shared" si="258"/>
        <v>0</v>
      </c>
      <c r="CR57" s="407">
        <f t="shared" si="259"/>
        <v>0</v>
      </c>
      <c r="CS57" s="403">
        <f t="shared" si="260"/>
        <v>0</v>
      </c>
      <c r="CT57" s="408">
        <f t="shared" si="261"/>
        <v>0</v>
      </c>
      <c r="CU57" s="407">
        <f t="shared" si="262"/>
        <v>0</v>
      </c>
      <c r="CV57" s="403">
        <f t="shared" si="263"/>
        <v>0</v>
      </c>
      <c r="CW57" s="408">
        <f t="shared" si="264"/>
        <v>0</v>
      </c>
      <c r="CX57" s="407">
        <f t="shared" si="265"/>
        <v>0</v>
      </c>
      <c r="CY57" s="403">
        <f t="shared" si="266"/>
        <v>0</v>
      </c>
      <c r="CZ57" s="408">
        <f t="shared" si="267"/>
        <v>0</v>
      </c>
      <c r="DB57">
        <v>0</v>
      </c>
      <c r="DC57">
        <f t="shared" si="268"/>
        <v>0</v>
      </c>
      <c r="DD57">
        <f t="shared" si="269"/>
        <v>0</v>
      </c>
      <c r="DE57">
        <f t="shared" si="270"/>
        <v>0</v>
      </c>
      <c r="DF57">
        <f t="shared" si="271"/>
        <v>0</v>
      </c>
      <c r="DG57">
        <f t="shared" si="272"/>
        <v>0</v>
      </c>
      <c r="DH57">
        <f t="shared" si="273"/>
        <v>0</v>
      </c>
      <c r="DI57">
        <f t="shared" si="274"/>
        <v>0</v>
      </c>
      <c r="DJ57">
        <f t="shared" si="275"/>
        <v>0</v>
      </c>
      <c r="DK57">
        <f t="shared" si="276"/>
        <v>0</v>
      </c>
      <c r="DL57">
        <f t="shared" si="277"/>
        <v>0</v>
      </c>
      <c r="DM57">
        <f t="shared" si="278"/>
        <v>0</v>
      </c>
      <c r="DN57">
        <f t="shared" si="279"/>
        <v>0</v>
      </c>
      <c r="DO57">
        <f t="shared" si="280"/>
        <v>0</v>
      </c>
      <c r="DP57">
        <f t="shared" si="281"/>
        <v>0</v>
      </c>
      <c r="DR57" s="1">
        <f t="shared" si="282"/>
        <v>0</v>
      </c>
      <c r="DS57" s="385" t="str">
        <f t="shared" si="290"/>
        <v/>
      </c>
      <c r="DT57" s="406" t="str">
        <f t="shared" si="291"/>
        <v/>
      </c>
      <c r="DU57" s="385">
        <f t="shared" si="292"/>
        <v>0</v>
      </c>
      <c r="DV57" s="385">
        <f t="shared" si="293"/>
        <v>0</v>
      </c>
      <c r="DW57" s="385">
        <f t="shared" si="294"/>
        <v>0</v>
      </c>
      <c r="DX57" s="385">
        <f t="shared" si="295"/>
        <v>0</v>
      </c>
    </row>
    <row r="58" spans="1:128" ht="12.75" hidden="1" customHeight="1" x14ac:dyDescent="0.25">
      <c r="F58" s="409">
        <f>F26</f>
        <v>100</v>
      </c>
      <c r="G58" s="409">
        <f>F58</f>
        <v>100</v>
      </c>
      <c r="H58" s="409">
        <f>F58</f>
        <v>100</v>
      </c>
      <c r="I58" s="409">
        <f>I26</f>
        <v>110</v>
      </c>
      <c r="J58" s="409">
        <f>I58</f>
        <v>110</v>
      </c>
      <c r="K58" s="409">
        <f>I58</f>
        <v>110</v>
      </c>
      <c r="L58" s="409">
        <f>L26</f>
        <v>120</v>
      </c>
      <c r="M58" s="409">
        <f>L58</f>
        <v>120</v>
      </c>
      <c r="N58" s="409">
        <f>L58</f>
        <v>120</v>
      </c>
      <c r="O58" s="409">
        <f>O26</f>
        <v>125</v>
      </c>
      <c r="P58" s="409">
        <f>O58</f>
        <v>125</v>
      </c>
      <c r="Q58" s="409">
        <f>O58</f>
        <v>125</v>
      </c>
      <c r="R58" s="409">
        <f>R26</f>
        <v>130</v>
      </c>
      <c r="S58" s="409">
        <f>R58</f>
        <v>130</v>
      </c>
      <c r="T58" s="409">
        <f>R58</f>
        <v>130</v>
      </c>
      <c r="U58" s="409">
        <f>U26</f>
        <v>133</v>
      </c>
      <c r="V58" s="409">
        <f>U58</f>
        <v>133</v>
      </c>
      <c r="W58" s="409">
        <f>U58</f>
        <v>133</v>
      </c>
      <c r="X58" s="409">
        <f>X26</f>
        <v>135</v>
      </c>
      <c r="Y58" s="409">
        <f>X58</f>
        <v>135</v>
      </c>
      <c r="Z58" s="409">
        <f>X58</f>
        <v>135</v>
      </c>
      <c r="AA58" s="409">
        <f>AA26</f>
        <v>137</v>
      </c>
      <c r="AB58" s="409">
        <f>AA58</f>
        <v>137</v>
      </c>
      <c r="AC58" s="409">
        <f>AA58</f>
        <v>137</v>
      </c>
      <c r="AD58" s="409">
        <f>AD26</f>
        <v>139</v>
      </c>
      <c r="AE58" s="409">
        <f>AD58</f>
        <v>139</v>
      </c>
      <c r="AF58" s="409">
        <f>AD58</f>
        <v>139</v>
      </c>
      <c r="AG58" s="409">
        <f>AG26</f>
        <v>142</v>
      </c>
      <c r="AH58" s="409">
        <f>AG58</f>
        <v>142</v>
      </c>
      <c r="AI58" s="409">
        <f>AG58</f>
        <v>142</v>
      </c>
      <c r="AJ58" s="409">
        <f>AJ26</f>
        <v>0</v>
      </c>
      <c r="AK58" s="409">
        <f>AJ58</f>
        <v>0</v>
      </c>
      <c r="AL58" s="409">
        <f>AJ58</f>
        <v>0</v>
      </c>
      <c r="AM58" s="409">
        <f>AM26</f>
        <v>0</v>
      </c>
      <c r="AN58" s="409">
        <f>AM58</f>
        <v>0</v>
      </c>
      <c r="AO58" s="409">
        <f>AM58</f>
        <v>0</v>
      </c>
      <c r="AP58" s="409">
        <f>AP26</f>
        <v>0</v>
      </c>
      <c r="AQ58" s="409">
        <f>AP58</f>
        <v>0</v>
      </c>
      <c r="AR58" s="409">
        <f>AP58</f>
        <v>0</v>
      </c>
      <c r="AS58" s="409">
        <f>AS26</f>
        <v>0</v>
      </c>
      <c r="AT58" s="409">
        <f>AS58</f>
        <v>0</v>
      </c>
      <c r="AU58" s="409">
        <f>AS58</f>
        <v>0</v>
      </c>
      <c r="BD58" t="s">
        <v>21</v>
      </c>
      <c r="BK58">
        <f t="shared" si="226"/>
        <v>0</v>
      </c>
      <c r="BL58">
        <f t="shared" si="227"/>
        <v>0</v>
      </c>
      <c r="BM58">
        <f t="shared" si="228"/>
        <v>0</v>
      </c>
      <c r="BN58">
        <f t="shared" si="229"/>
        <v>0</v>
      </c>
      <c r="BO58">
        <f t="shared" si="230"/>
        <v>0</v>
      </c>
      <c r="BP58">
        <f t="shared" si="231"/>
        <v>0</v>
      </c>
      <c r="BQ58">
        <f t="shared" si="232"/>
        <v>0</v>
      </c>
      <c r="BR58">
        <f t="shared" si="233"/>
        <v>0</v>
      </c>
      <c r="BS58">
        <f t="shared" si="234"/>
        <v>0</v>
      </c>
      <c r="BT58">
        <f t="shared" si="235"/>
        <v>0</v>
      </c>
      <c r="BU58">
        <f t="shared" si="236"/>
        <v>0</v>
      </c>
      <c r="BV58">
        <f t="shared" si="237"/>
        <v>0</v>
      </c>
      <c r="BW58">
        <f t="shared" si="238"/>
        <v>142</v>
      </c>
      <c r="BX58">
        <f t="shared" si="239"/>
        <v>142</v>
      </c>
      <c r="BY58">
        <f t="shared" si="240"/>
        <v>142</v>
      </c>
      <c r="BZ58">
        <f t="shared" si="241"/>
        <v>139</v>
      </c>
      <c r="CA58">
        <f t="shared" si="242"/>
        <v>139</v>
      </c>
      <c r="CB58">
        <f t="shared" si="243"/>
        <v>139</v>
      </c>
      <c r="CC58">
        <f t="shared" si="244"/>
        <v>137</v>
      </c>
      <c r="CD58">
        <f t="shared" si="245"/>
        <v>137</v>
      </c>
      <c r="CE58">
        <f t="shared" si="246"/>
        <v>137</v>
      </c>
      <c r="CF58">
        <f t="shared" si="247"/>
        <v>135</v>
      </c>
      <c r="CG58">
        <f t="shared" si="248"/>
        <v>135</v>
      </c>
      <c r="CH58">
        <f t="shared" si="249"/>
        <v>135</v>
      </c>
      <c r="CI58">
        <f t="shared" si="250"/>
        <v>133</v>
      </c>
      <c r="CJ58">
        <f t="shared" si="251"/>
        <v>133</v>
      </c>
      <c r="CK58">
        <f t="shared" si="252"/>
        <v>133</v>
      </c>
      <c r="CL58">
        <f t="shared" si="253"/>
        <v>130</v>
      </c>
      <c r="CM58">
        <f t="shared" si="254"/>
        <v>130</v>
      </c>
      <c r="CN58">
        <f t="shared" si="255"/>
        <v>130</v>
      </c>
      <c r="CO58">
        <f t="shared" si="256"/>
        <v>125</v>
      </c>
      <c r="CP58">
        <f t="shared" si="257"/>
        <v>125</v>
      </c>
      <c r="CQ58">
        <f t="shared" si="258"/>
        <v>125</v>
      </c>
      <c r="CR58">
        <f t="shared" si="259"/>
        <v>120</v>
      </c>
      <c r="CS58">
        <f t="shared" si="260"/>
        <v>120</v>
      </c>
      <c r="CT58">
        <f t="shared" si="261"/>
        <v>120</v>
      </c>
      <c r="CU58">
        <f t="shared" si="262"/>
        <v>110</v>
      </c>
      <c r="CV58">
        <f t="shared" si="263"/>
        <v>110</v>
      </c>
      <c r="CW58">
        <f t="shared" si="264"/>
        <v>110</v>
      </c>
      <c r="CX58">
        <f t="shared" si="265"/>
        <v>100</v>
      </c>
      <c r="CY58">
        <f t="shared" si="266"/>
        <v>100</v>
      </c>
      <c r="CZ58">
        <f t="shared" si="267"/>
        <v>100</v>
      </c>
    </row>
    <row r="59" spans="1:128" ht="12.75" hidden="1" customHeight="1" x14ac:dyDescent="0.2"/>
    <row r="60" spans="1:128" ht="12.75" hidden="1" customHeight="1" x14ac:dyDescent="0.2"/>
    <row r="61" spans="1:128" ht="12.75" hidden="1" customHeight="1" x14ac:dyDescent="0.2"/>
    <row r="62" spans="1:128" ht="12.75" hidden="1" customHeight="1" x14ac:dyDescent="0.2"/>
    <row r="63" spans="1:128" ht="12.75" hidden="1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heetProtection selectLockedCells="1" selectUnlockedCells="1"/>
  <sortState ref="A28:DX34">
    <sortCondition ref="A28:A34"/>
  </sortState>
  <mergeCells count="63">
    <mergeCell ref="CX26:CZ26"/>
    <mergeCell ref="CI26:CK26"/>
    <mergeCell ref="CL26:CN26"/>
    <mergeCell ref="CO26:CQ26"/>
    <mergeCell ref="CR26:CT26"/>
    <mergeCell ref="CU26:CW26"/>
    <mergeCell ref="BT26:BV26"/>
    <mergeCell ref="BW26:BY26"/>
    <mergeCell ref="BZ26:CB26"/>
    <mergeCell ref="CC26:CE26"/>
    <mergeCell ref="CF26:CH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6"/>
    <mergeCell ref="AG26:AI26"/>
    <mergeCell ref="AJ26:AL26"/>
    <mergeCell ref="AM26:AO26"/>
    <mergeCell ref="BZ7:CB7"/>
    <mergeCell ref="CC7:CE7"/>
    <mergeCell ref="CF7:CH7"/>
    <mergeCell ref="CI7:CK7"/>
    <mergeCell ref="CL7:CN7"/>
    <mergeCell ref="BK7:BM7"/>
    <mergeCell ref="BN7:BP7"/>
    <mergeCell ref="BQ7:BS7"/>
    <mergeCell ref="BT7:BV7"/>
    <mergeCell ref="BW7:BY7"/>
    <mergeCell ref="AG7:AI7"/>
    <mergeCell ref="AJ7:AL7"/>
    <mergeCell ref="AM7:AO7"/>
    <mergeCell ref="AP7:AR7"/>
    <mergeCell ref="AS7:AU7"/>
    <mergeCell ref="U7:W7"/>
    <mergeCell ref="X7:Z7"/>
    <mergeCell ref="AA7:AC7"/>
    <mergeCell ref="AD7:AF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57">
    <cfRule type="cellIs" dxfId="37" priority="19" operator="equal">
      <formula>"o"</formula>
    </cfRule>
    <cfRule type="cellIs" dxfId="36" priority="20" operator="equal">
      <formula>"x"</formula>
    </cfRule>
    <cfRule type="cellIs" dxfId="35" priority="21" operator="equal">
      <formula>"s"</formula>
    </cfRule>
  </conditionalFormatting>
  <conditionalFormatting sqref="Z1:Z4">
    <cfRule type="cellIs" dxfId="34" priority="15" operator="equal">
      <formula>"p"</formula>
    </cfRule>
    <cfRule type="cellIs" dxfId="33" priority="16" operator="equal">
      <formula>"o"</formula>
    </cfRule>
    <cfRule type="cellIs" dxfId="32" priority="17" operator="equal">
      <formula>"x"</formula>
    </cfRule>
    <cfRule type="cellIs" dxfId="31" priority="18" operator="equal">
      <formula>"s"</formula>
    </cfRule>
  </conditionalFormatting>
  <conditionalFormatting sqref="F9:H23">
    <cfRule type="expression" dxfId="30" priority="12">
      <formula>ISBLANK($C9)</formula>
    </cfRule>
  </conditionalFormatting>
  <conditionalFormatting sqref="I9:AU23">
    <cfRule type="cellIs" dxfId="29" priority="8" operator="equal">
      <formula>"p"</formula>
    </cfRule>
    <cfRule type="expression" dxfId="28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27" priority="14">
      <formula>F$8&gt;$X$2</formula>
    </cfRule>
  </conditionalFormatting>
  <conditionalFormatting sqref="F9:AU23">
    <cfRule type="cellIs" dxfId="26" priority="9" operator="equal">
      <formula>"o"</formula>
    </cfRule>
    <cfRule type="cellIs" dxfId="25" priority="10" operator="equal">
      <formula>"x"</formula>
    </cfRule>
    <cfRule type="cellIs" dxfId="24" priority="11" operator="equal">
      <formula>"s"</formula>
    </cfRule>
  </conditionalFormatting>
  <conditionalFormatting sqref="F28:AU57">
    <cfRule type="cellIs" dxfId="23" priority="2" operator="equal">
      <formula>"o"</formula>
    </cfRule>
    <cfRule type="cellIs" dxfId="22" priority="3" operator="equal">
      <formula>"s"</formula>
    </cfRule>
    <cfRule type="cellIs" dxfId="21" priority="4" operator="equal">
      <formula>"x"</formula>
    </cfRule>
  </conditionalFormatting>
  <conditionalFormatting sqref="F28:H57">
    <cfRule type="expression" dxfId="20" priority="7">
      <formula>ISBLANK($C28)</formula>
    </cfRule>
  </conditionalFormatting>
  <conditionalFormatting sqref="I28:AU57">
    <cfRule type="cellIs" dxfId="19" priority="1" operator="equal">
      <formula>"p"</formula>
    </cfRule>
    <cfRule type="expression" dxfId="18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17" priority="5">
      <formula>F$27&gt;$X$2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zoomScaleNormal="100" workbookViewId="0">
      <selection activeCell="Q4" sqref="Q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2.75" customHeight="1" x14ac:dyDescent="0.2">
      <c r="B1" s="520">
        <v>43043</v>
      </c>
      <c r="C1" s="476" t="s">
        <v>176</v>
      </c>
      <c r="D1" s="476"/>
      <c r="E1" s="476"/>
      <c r="F1" s="522"/>
      <c r="G1" s="81"/>
      <c r="I1" s="510" t="s">
        <v>0</v>
      </c>
      <c r="J1" s="511"/>
      <c r="K1" s="511"/>
      <c r="L1" s="511"/>
      <c r="M1" s="512"/>
      <c r="Q1" s="526" t="s">
        <v>177</v>
      </c>
      <c r="R1" s="526"/>
      <c r="S1" s="526"/>
      <c r="T1" s="526"/>
      <c r="U1" s="526"/>
      <c r="V1" s="526"/>
      <c r="W1" s="526"/>
      <c r="X1" s="526"/>
    </row>
    <row r="2" spans="1:24" ht="12.75" customHeight="1" x14ac:dyDescent="0.2">
      <c r="B2" s="521"/>
      <c r="C2" s="478"/>
      <c r="D2" s="478"/>
      <c r="E2" s="478"/>
      <c r="F2" s="479"/>
      <c r="G2" s="81"/>
      <c r="I2" s="111" t="s">
        <v>130</v>
      </c>
      <c r="J2" s="3"/>
      <c r="K2" s="3" t="s">
        <v>85</v>
      </c>
      <c r="L2" s="3"/>
      <c r="M2" s="4"/>
      <c r="Q2" s="526"/>
      <c r="R2" s="526"/>
      <c r="S2" s="526"/>
      <c r="T2" s="526"/>
      <c r="U2" s="526"/>
      <c r="V2" s="526"/>
      <c r="W2" s="526"/>
      <c r="X2" s="526"/>
    </row>
    <row r="3" spans="1:24" ht="13.5" thickBot="1" x14ac:dyDescent="0.25">
      <c r="B3" s="482" t="s">
        <v>36</v>
      </c>
      <c r="C3" s="523"/>
      <c r="D3" s="523"/>
      <c r="E3" s="158" t="s">
        <v>1</v>
      </c>
      <c r="F3" s="159" t="s">
        <v>2</v>
      </c>
      <c r="G3" s="80"/>
      <c r="I3" s="111" t="s">
        <v>86</v>
      </c>
      <c r="J3" s="3"/>
      <c r="K3" s="3"/>
      <c r="L3" s="3"/>
      <c r="M3" s="4"/>
      <c r="S3" s="78"/>
      <c r="T3" s="78"/>
      <c r="U3" s="78"/>
      <c r="V3" s="78"/>
      <c r="W3" s="78"/>
      <c r="X3" s="78"/>
    </row>
    <row r="4" spans="1:24" ht="13.5" thickBot="1" x14ac:dyDescent="0.25">
      <c r="B4" s="524" t="s">
        <v>3</v>
      </c>
      <c r="C4" s="525"/>
      <c r="D4" s="525"/>
      <c r="E4" s="140" t="s">
        <v>178</v>
      </c>
      <c r="F4" s="5">
        <v>125</v>
      </c>
      <c r="I4" s="112" t="s">
        <v>179</v>
      </c>
      <c r="J4" s="6"/>
      <c r="K4" s="6"/>
      <c r="L4" s="6"/>
      <c r="M4" s="7"/>
      <c r="S4" s="78"/>
      <c r="T4" s="78"/>
      <c r="U4" s="78"/>
      <c r="V4" s="78"/>
      <c r="W4" s="78"/>
      <c r="X4" s="78"/>
    </row>
    <row r="5" spans="1:24" ht="13.5" customHeight="1" x14ac:dyDescent="0.2">
      <c r="B5" s="8"/>
      <c r="S5" s="527" t="s">
        <v>35</v>
      </c>
      <c r="T5" s="528"/>
      <c r="U5" s="528"/>
      <c r="V5" s="528"/>
      <c r="W5" s="528"/>
      <c r="X5" s="529"/>
    </row>
    <row r="6" spans="1:24" ht="13.5" customHeight="1" thickBot="1" x14ac:dyDescent="0.25">
      <c r="S6" s="79"/>
      <c r="T6" s="79"/>
      <c r="U6" s="79"/>
      <c r="V6" s="2"/>
      <c r="W6" s="2"/>
      <c r="X6" s="78"/>
    </row>
    <row r="7" spans="1:24" ht="13.5" customHeight="1" thickBot="1" x14ac:dyDescent="0.25">
      <c r="A7" s="517" t="s">
        <v>34</v>
      </c>
      <c r="B7" s="517" t="s">
        <v>5</v>
      </c>
      <c r="C7" s="519" t="s">
        <v>6</v>
      </c>
      <c r="D7" s="513" t="s">
        <v>7</v>
      </c>
      <c r="E7" s="514" t="s">
        <v>180</v>
      </c>
      <c r="F7" s="515" t="s">
        <v>33</v>
      </c>
      <c r="G7" s="515"/>
      <c r="H7" s="515"/>
      <c r="I7" s="515"/>
      <c r="J7" s="516" t="s">
        <v>32</v>
      </c>
      <c r="K7" s="516"/>
      <c r="L7" s="516"/>
      <c r="M7" s="516"/>
      <c r="N7" s="538" t="s">
        <v>31</v>
      </c>
      <c r="O7" s="538"/>
      <c r="P7" s="538"/>
      <c r="Q7" s="538"/>
      <c r="R7" s="166"/>
      <c r="S7" s="530" t="s">
        <v>30</v>
      </c>
      <c r="T7" s="532" t="s">
        <v>29</v>
      </c>
      <c r="U7" s="532" t="s">
        <v>28</v>
      </c>
      <c r="V7" s="532" t="s">
        <v>27</v>
      </c>
      <c r="W7" s="534" t="s">
        <v>26</v>
      </c>
      <c r="X7" s="536" t="s">
        <v>9</v>
      </c>
    </row>
    <row r="8" spans="1:24" ht="13.5" customHeight="1" thickBot="1" x14ac:dyDescent="0.25">
      <c r="A8" s="518"/>
      <c r="B8" s="518"/>
      <c r="C8" s="519"/>
      <c r="D8" s="513"/>
      <c r="E8" s="514"/>
      <c r="F8" s="77" t="s">
        <v>25</v>
      </c>
      <c r="G8" s="76" t="s">
        <v>24</v>
      </c>
      <c r="H8" s="75" t="s">
        <v>23</v>
      </c>
      <c r="I8" s="74" t="s">
        <v>22</v>
      </c>
      <c r="J8" s="77" t="s">
        <v>25</v>
      </c>
      <c r="K8" s="76" t="s">
        <v>24</v>
      </c>
      <c r="L8" s="75" t="s">
        <v>23</v>
      </c>
      <c r="M8" s="74" t="s">
        <v>22</v>
      </c>
      <c r="N8" s="77" t="s">
        <v>25</v>
      </c>
      <c r="O8" s="76" t="s">
        <v>24</v>
      </c>
      <c r="P8" s="75" t="s">
        <v>23</v>
      </c>
      <c r="Q8" s="74" t="s">
        <v>22</v>
      </c>
      <c r="R8" s="166"/>
      <c r="S8" s="531"/>
      <c r="T8" s="533"/>
      <c r="U8" s="533"/>
      <c r="V8" s="533"/>
      <c r="W8" s="535"/>
      <c r="X8" s="537"/>
    </row>
    <row r="9" spans="1:24" x14ac:dyDescent="0.2">
      <c r="A9" s="73">
        <v>1</v>
      </c>
      <c r="B9" s="120">
        <v>2081510000059</v>
      </c>
      <c r="C9" s="72" t="s">
        <v>181</v>
      </c>
      <c r="D9" s="71" t="s">
        <v>41</v>
      </c>
      <c r="E9" s="70">
        <v>3.5</v>
      </c>
      <c r="F9" s="69">
        <v>45</v>
      </c>
      <c r="G9" s="68">
        <v>47</v>
      </c>
      <c r="H9" s="67">
        <v>88.5</v>
      </c>
      <c r="I9" s="66">
        <v>1</v>
      </c>
      <c r="J9" s="69">
        <v>36</v>
      </c>
      <c r="K9" s="68">
        <v>36</v>
      </c>
      <c r="L9" s="67">
        <v>68.5</v>
      </c>
      <c r="M9" s="66">
        <v>2</v>
      </c>
      <c r="N9" s="69">
        <v>35</v>
      </c>
      <c r="O9" s="68">
        <v>32</v>
      </c>
      <c r="P9" s="67">
        <v>63.5</v>
      </c>
      <c r="Q9" s="66">
        <v>5</v>
      </c>
      <c r="R9" s="167"/>
      <c r="S9" s="58">
        <v>8</v>
      </c>
      <c r="T9" s="57">
        <v>3</v>
      </c>
      <c r="U9" s="57">
        <v>116</v>
      </c>
      <c r="V9" s="57" t="s">
        <v>21</v>
      </c>
      <c r="W9" s="56" t="s">
        <v>21</v>
      </c>
      <c r="X9" s="66">
        <v>1</v>
      </c>
    </row>
    <row r="10" spans="1:24" x14ac:dyDescent="0.2">
      <c r="A10" s="65">
        <v>2</v>
      </c>
      <c r="B10" s="121">
        <v>2081510003513</v>
      </c>
      <c r="C10" s="64" t="s">
        <v>82</v>
      </c>
      <c r="D10" s="63" t="s">
        <v>74</v>
      </c>
      <c r="E10" s="62">
        <v>0.5</v>
      </c>
      <c r="F10" s="61">
        <v>39</v>
      </c>
      <c r="G10" s="60">
        <v>40</v>
      </c>
      <c r="H10" s="59">
        <v>78.5</v>
      </c>
      <c r="I10" s="55">
        <v>2</v>
      </c>
      <c r="J10" s="61">
        <v>35</v>
      </c>
      <c r="K10" s="60">
        <v>33</v>
      </c>
      <c r="L10" s="59">
        <v>67.5</v>
      </c>
      <c r="M10" s="55">
        <v>3</v>
      </c>
      <c r="N10" s="61">
        <v>38</v>
      </c>
      <c r="O10" s="60">
        <v>39</v>
      </c>
      <c r="P10" s="59">
        <v>76.5</v>
      </c>
      <c r="Q10" s="55">
        <v>1</v>
      </c>
      <c r="R10" s="167"/>
      <c r="S10" s="58">
        <v>8</v>
      </c>
      <c r="T10" s="57">
        <v>3</v>
      </c>
      <c r="U10" s="57">
        <v>112</v>
      </c>
      <c r="V10" s="57" t="s">
        <v>21</v>
      </c>
      <c r="W10" s="56" t="s">
        <v>21</v>
      </c>
      <c r="X10" s="55">
        <v>2</v>
      </c>
    </row>
    <row r="11" spans="1:24" x14ac:dyDescent="0.2">
      <c r="A11" s="65">
        <v>3</v>
      </c>
      <c r="B11" s="121">
        <v>2101510004889</v>
      </c>
      <c r="C11" s="64" t="s">
        <v>84</v>
      </c>
      <c r="D11" s="63" t="s">
        <v>74</v>
      </c>
      <c r="E11" s="62">
        <v>1</v>
      </c>
      <c r="F11" s="61">
        <v>37</v>
      </c>
      <c r="G11" s="60">
        <v>34</v>
      </c>
      <c r="H11" s="59">
        <v>70</v>
      </c>
      <c r="I11" s="55">
        <v>4</v>
      </c>
      <c r="J11" s="61">
        <v>36</v>
      </c>
      <c r="K11" s="60">
        <v>38</v>
      </c>
      <c r="L11" s="59">
        <v>73</v>
      </c>
      <c r="M11" s="55">
        <v>1</v>
      </c>
      <c r="N11" s="61">
        <v>36</v>
      </c>
      <c r="O11" s="60">
        <v>35</v>
      </c>
      <c r="P11" s="59">
        <v>70</v>
      </c>
      <c r="Q11" s="55">
        <v>2</v>
      </c>
      <c r="R11" s="167"/>
      <c r="S11" s="58">
        <v>8</v>
      </c>
      <c r="T11" s="57">
        <v>3</v>
      </c>
      <c r="U11" s="57">
        <v>109</v>
      </c>
      <c r="V11" s="57" t="s">
        <v>21</v>
      </c>
      <c r="W11" s="56" t="s">
        <v>21</v>
      </c>
      <c r="X11" s="55">
        <v>3</v>
      </c>
    </row>
    <row r="12" spans="1:24" x14ac:dyDescent="0.2">
      <c r="A12" s="65">
        <v>4</v>
      </c>
      <c r="B12" s="121">
        <v>2081510003081</v>
      </c>
      <c r="C12" s="64" t="s">
        <v>152</v>
      </c>
      <c r="D12" s="63" t="s">
        <v>44</v>
      </c>
      <c r="E12" s="62">
        <v>0</v>
      </c>
      <c r="F12" s="61">
        <v>38</v>
      </c>
      <c r="G12" s="60">
        <v>35</v>
      </c>
      <c r="H12" s="59">
        <v>73</v>
      </c>
      <c r="I12" s="55">
        <v>3</v>
      </c>
      <c r="J12" s="61">
        <v>33</v>
      </c>
      <c r="K12" s="60">
        <v>25</v>
      </c>
      <c r="L12" s="59">
        <v>58</v>
      </c>
      <c r="M12" s="55">
        <v>5</v>
      </c>
      <c r="N12" s="61">
        <v>37</v>
      </c>
      <c r="O12" s="60">
        <v>28</v>
      </c>
      <c r="P12" s="59">
        <v>65</v>
      </c>
      <c r="Q12" s="55">
        <v>3</v>
      </c>
      <c r="R12" s="167"/>
      <c r="S12" s="58">
        <v>6</v>
      </c>
      <c r="T12" s="57" t="s">
        <v>21</v>
      </c>
      <c r="U12" s="57" t="s">
        <v>21</v>
      </c>
      <c r="V12" s="57" t="s">
        <v>21</v>
      </c>
      <c r="W12" s="56" t="s">
        <v>21</v>
      </c>
      <c r="X12" s="55">
        <v>4</v>
      </c>
    </row>
    <row r="13" spans="1:24" x14ac:dyDescent="0.2">
      <c r="A13" s="65">
        <v>5</v>
      </c>
      <c r="B13" s="121">
        <v>2081510003509</v>
      </c>
      <c r="C13" s="64" t="s">
        <v>81</v>
      </c>
      <c r="D13" s="63" t="s">
        <v>74</v>
      </c>
      <c r="E13" s="62">
        <v>2</v>
      </c>
      <c r="F13" s="61">
        <v>34</v>
      </c>
      <c r="G13" s="60">
        <v>35</v>
      </c>
      <c r="H13" s="59">
        <v>67</v>
      </c>
      <c r="I13" s="55">
        <v>5</v>
      </c>
      <c r="J13" s="61">
        <v>31</v>
      </c>
      <c r="K13" s="60">
        <v>28</v>
      </c>
      <c r="L13" s="59">
        <v>57</v>
      </c>
      <c r="M13" s="55">
        <v>6</v>
      </c>
      <c r="N13" s="61">
        <v>35</v>
      </c>
      <c r="O13" s="60">
        <v>31</v>
      </c>
      <c r="P13" s="59">
        <v>64</v>
      </c>
      <c r="Q13" s="55">
        <v>4</v>
      </c>
      <c r="R13" s="167"/>
      <c r="S13" s="58">
        <v>5</v>
      </c>
      <c r="T13" s="57" t="s">
        <v>21</v>
      </c>
      <c r="U13" s="57" t="s">
        <v>21</v>
      </c>
      <c r="V13" s="57" t="s">
        <v>21</v>
      </c>
      <c r="W13" s="56" t="s">
        <v>21</v>
      </c>
      <c r="X13" s="55">
        <v>5</v>
      </c>
    </row>
    <row r="14" spans="1:24" x14ac:dyDescent="0.2">
      <c r="A14" s="65">
        <v>6</v>
      </c>
      <c r="B14" s="121">
        <v>2081510000056</v>
      </c>
      <c r="C14" s="64" t="s">
        <v>151</v>
      </c>
      <c r="D14" s="63" t="s">
        <v>41</v>
      </c>
      <c r="E14" s="62">
        <v>0.5</v>
      </c>
      <c r="F14" s="61">
        <v>32</v>
      </c>
      <c r="G14" s="60">
        <v>31</v>
      </c>
      <c r="H14" s="59">
        <v>62.5</v>
      </c>
      <c r="I14" s="55">
        <v>6</v>
      </c>
      <c r="J14" s="61">
        <v>33</v>
      </c>
      <c r="K14" s="60">
        <v>31</v>
      </c>
      <c r="L14" s="59">
        <v>63.5</v>
      </c>
      <c r="M14" s="55">
        <v>4</v>
      </c>
      <c r="N14" s="61">
        <v>28</v>
      </c>
      <c r="O14" s="60">
        <v>27</v>
      </c>
      <c r="P14" s="59">
        <v>54.5</v>
      </c>
      <c r="Q14" s="55">
        <v>6</v>
      </c>
      <c r="R14" s="167"/>
      <c r="S14" s="58">
        <v>4</v>
      </c>
      <c r="T14" s="57" t="s">
        <v>21</v>
      </c>
      <c r="U14" s="57" t="s">
        <v>21</v>
      </c>
      <c r="V14" s="57" t="s">
        <v>21</v>
      </c>
      <c r="W14" s="56" t="s">
        <v>21</v>
      </c>
      <c r="X14" s="55">
        <v>6</v>
      </c>
    </row>
    <row r="15" spans="1:24" x14ac:dyDescent="0.2">
      <c r="A15" s="65">
        <v>7</v>
      </c>
      <c r="B15" s="121" t="s">
        <v>182</v>
      </c>
      <c r="C15" s="64" t="s">
        <v>183</v>
      </c>
      <c r="D15" s="63" t="s">
        <v>41</v>
      </c>
      <c r="E15" s="62">
        <v>0.5</v>
      </c>
      <c r="F15" s="61">
        <v>19</v>
      </c>
      <c r="G15" s="60">
        <v>16</v>
      </c>
      <c r="H15" s="59">
        <v>34.5</v>
      </c>
      <c r="I15" s="55">
        <v>8</v>
      </c>
      <c r="J15" s="61">
        <v>21</v>
      </c>
      <c r="K15" s="60">
        <v>19</v>
      </c>
      <c r="L15" s="59">
        <v>39.5</v>
      </c>
      <c r="M15" s="55">
        <v>7</v>
      </c>
      <c r="N15" s="61">
        <v>18</v>
      </c>
      <c r="O15" s="60">
        <v>15</v>
      </c>
      <c r="P15" s="59">
        <v>32.5</v>
      </c>
      <c r="Q15" s="55">
        <v>8</v>
      </c>
      <c r="R15" s="167"/>
      <c r="S15" s="58">
        <v>3</v>
      </c>
      <c r="T15" s="57" t="s">
        <v>21</v>
      </c>
      <c r="U15" s="57" t="s">
        <v>21</v>
      </c>
      <c r="V15" s="57" t="s">
        <v>21</v>
      </c>
      <c r="W15" s="56" t="s">
        <v>21</v>
      </c>
      <c r="X15" s="55">
        <v>7</v>
      </c>
    </row>
    <row r="16" spans="1:24" x14ac:dyDescent="0.2">
      <c r="A16" s="65">
        <v>8</v>
      </c>
      <c r="B16" s="121" t="s">
        <v>184</v>
      </c>
      <c r="C16" s="64" t="s">
        <v>185</v>
      </c>
      <c r="D16" s="63" t="s">
        <v>41</v>
      </c>
      <c r="E16" s="62">
        <v>0.5</v>
      </c>
      <c r="F16" s="61">
        <v>18</v>
      </c>
      <c r="G16" s="60">
        <v>15</v>
      </c>
      <c r="H16" s="59">
        <v>32.5</v>
      </c>
      <c r="I16" s="55">
        <v>9</v>
      </c>
      <c r="J16" s="61">
        <v>16</v>
      </c>
      <c r="K16" s="60">
        <v>10</v>
      </c>
      <c r="L16" s="59">
        <v>25.5</v>
      </c>
      <c r="M16" s="55">
        <v>8</v>
      </c>
      <c r="N16" s="61">
        <v>21</v>
      </c>
      <c r="O16" s="60">
        <v>18</v>
      </c>
      <c r="P16" s="59">
        <v>38.5</v>
      </c>
      <c r="Q16" s="55">
        <v>7</v>
      </c>
      <c r="R16" s="167"/>
      <c r="S16" s="58">
        <v>2</v>
      </c>
      <c r="T16" s="57" t="s">
        <v>21</v>
      </c>
      <c r="U16" s="57" t="s">
        <v>21</v>
      </c>
      <c r="V16" s="57" t="s">
        <v>21</v>
      </c>
      <c r="W16" s="56" t="s">
        <v>21</v>
      </c>
      <c r="X16" s="55">
        <v>8</v>
      </c>
    </row>
    <row r="17" spans="1:24" x14ac:dyDescent="0.2">
      <c r="A17" s="65">
        <v>9</v>
      </c>
      <c r="B17" s="121">
        <v>2081510005042</v>
      </c>
      <c r="C17" s="64" t="s">
        <v>186</v>
      </c>
      <c r="D17" s="63" t="s">
        <v>42</v>
      </c>
      <c r="E17" s="62">
        <v>6</v>
      </c>
      <c r="F17" s="61">
        <v>24</v>
      </c>
      <c r="G17" s="60">
        <v>22</v>
      </c>
      <c r="H17" s="59">
        <v>40</v>
      </c>
      <c r="I17" s="55">
        <v>7</v>
      </c>
      <c r="J17" s="61">
        <v>15</v>
      </c>
      <c r="K17" s="60">
        <v>10</v>
      </c>
      <c r="L17" s="59">
        <v>19</v>
      </c>
      <c r="M17" s="55">
        <v>9</v>
      </c>
      <c r="N17" s="61">
        <v>19</v>
      </c>
      <c r="O17" s="60">
        <v>17</v>
      </c>
      <c r="P17" s="59">
        <v>30</v>
      </c>
      <c r="Q17" s="55">
        <v>9</v>
      </c>
      <c r="R17" s="167"/>
      <c r="S17" s="58">
        <v>1</v>
      </c>
      <c r="T17" s="57" t="s">
        <v>21</v>
      </c>
      <c r="U17" s="57" t="s">
        <v>21</v>
      </c>
      <c r="V17" s="57" t="s">
        <v>21</v>
      </c>
      <c r="W17" s="56" t="s">
        <v>21</v>
      </c>
      <c r="X17" s="55">
        <v>9</v>
      </c>
    </row>
    <row r="18" spans="1:24" ht="13.5" customHeight="1" x14ac:dyDescent="0.2">
      <c r="A18" s="65">
        <v>10</v>
      </c>
      <c r="B18" s="121" t="s">
        <v>187</v>
      </c>
      <c r="C18" s="64" t="s">
        <v>188</v>
      </c>
      <c r="D18" s="63" t="s">
        <v>189</v>
      </c>
      <c r="E18" s="62">
        <v>7</v>
      </c>
      <c r="F18" s="61">
        <v>15</v>
      </c>
      <c r="G18" s="60">
        <v>11</v>
      </c>
      <c r="H18" s="59">
        <v>19</v>
      </c>
      <c r="I18" s="55">
        <v>10</v>
      </c>
      <c r="J18" s="61">
        <v>14</v>
      </c>
      <c r="K18" s="60">
        <v>7</v>
      </c>
      <c r="L18" s="59">
        <v>14</v>
      </c>
      <c r="M18" s="55">
        <v>10</v>
      </c>
      <c r="N18" s="61">
        <v>15</v>
      </c>
      <c r="O18" s="60">
        <v>8</v>
      </c>
      <c r="P18" s="59">
        <v>16</v>
      </c>
      <c r="Q18" s="55">
        <v>10</v>
      </c>
      <c r="R18" s="167"/>
      <c r="S18" s="58">
        <v>0</v>
      </c>
      <c r="T18" s="57" t="s">
        <v>21</v>
      </c>
      <c r="U18" s="57" t="s">
        <v>21</v>
      </c>
      <c r="V18" s="57" t="s">
        <v>21</v>
      </c>
      <c r="W18" s="56" t="s">
        <v>21</v>
      </c>
      <c r="X18" s="55">
        <v>10</v>
      </c>
    </row>
    <row r="19" spans="1:24" ht="13.5" customHeight="1" thickBot="1" x14ac:dyDescent="0.25"/>
    <row r="20" spans="1:24" ht="13.5" thickBot="1" x14ac:dyDescent="0.25">
      <c r="A20" s="517" t="s">
        <v>34</v>
      </c>
      <c r="B20" s="517" t="s">
        <v>5</v>
      </c>
      <c r="C20" s="519" t="s">
        <v>6</v>
      </c>
      <c r="D20" s="513" t="s">
        <v>7</v>
      </c>
      <c r="E20" s="514" t="s">
        <v>180</v>
      </c>
      <c r="F20" s="515" t="s">
        <v>33</v>
      </c>
      <c r="G20" s="515"/>
      <c r="H20" s="515"/>
      <c r="I20" s="515"/>
      <c r="J20" s="516" t="s">
        <v>32</v>
      </c>
      <c r="K20" s="516"/>
      <c r="L20" s="516"/>
      <c r="M20" s="516"/>
      <c r="N20" s="538" t="s">
        <v>31</v>
      </c>
      <c r="O20" s="538"/>
      <c r="P20" s="538"/>
      <c r="Q20" s="538"/>
      <c r="R20" s="166"/>
      <c r="S20" s="530" t="s">
        <v>30</v>
      </c>
      <c r="T20" s="532" t="s">
        <v>29</v>
      </c>
      <c r="U20" s="532" t="s">
        <v>28</v>
      </c>
      <c r="V20" s="532" t="s">
        <v>27</v>
      </c>
      <c r="W20" s="534" t="s">
        <v>26</v>
      </c>
      <c r="X20" s="536" t="s">
        <v>22</v>
      </c>
    </row>
    <row r="21" spans="1:24" ht="13.5" thickBot="1" x14ac:dyDescent="0.25">
      <c r="A21" s="518"/>
      <c r="B21" s="518"/>
      <c r="C21" s="519"/>
      <c r="D21" s="513"/>
      <c r="E21" s="514"/>
      <c r="F21" s="77" t="s">
        <v>25</v>
      </c>
      <c r="G21" s="76" t="s">
        <v>24</v>
      </c>
      <c r="H21" s="75" t="s">
        <v>23</v>
      </c>
      <c r="I21" s="74" t="s">
        <v>22</v>
      </c>
      <c r="J21" s="77" t="s">
        <v>25</v>
      </c>
      <c r="K21" s="76" t="s">
        <v>24</v>
      </c>
      <c r="L21" s="75" t="s">
        <v>23</v>
      </c>
      <c r="M21" s="74" t="s">
        <v>22</v>
      </c>
      <c r="N21" s="77" t="s">
        <v>25</v>
      </c>
      <c r="O21" s="76" t="s">
        <v>24</v>
      </c>
      <c r="P21" s="75" t="s">
        <v>23</v>
      </c>
      <c r="Q21" s="74" t="s">
        <v>22</v>
      </c>
      <c r="R21" s="166"/>
      <c r="S21" s="531"/>
      <c r="T21" s="533"/>
      <c r="U21" s="533"/>
      <c r="V21" s="533"/>
      <c r="W21" s="535"/>
      <c r="X21" s="537"/>
    </row>
    <row r="22" spans="1:24" x14ac:dyDescent="0.2">
      <c r="A22" s="73">
        <v>1</v>
      </c>
      <c r="B22" s="120">
        <v>1081510004641</v>
      </c>
      <c r="C22" s="72" t="s">
        <v>153</v>
      </c>
      <c r="D22" s="63" t="s">
        <v>42</v>
      </c>
      <c r="E22" s="70">
        <v>0.5</v>
      </c>
      <c r="F22" s="69">
        <v>30</v>
      </c>
      <c r="G22" s="68">
        <v>26</v>
      </c>
      <c r="H22" s="67">
        <v>55.5</v>
      </c>
      <c r="I22" s="66">
        <v>1</v>
      </c>
      <c r="J22" s="69">
        <v>26</v>
      </c>
      <c r="K22" s="68">
        <v>23</v>
      </c>
      <c r="L22" s="67">
        <v>48.5</v>
      </c>
      <c r="M22" s="66">
        <v>2</v>
      </c>
      <c r="N22" s="69">
        <v>18</v>
      </c>
      <c r="O22" s="68">
        <v>15</v>
      </c>
      <c r="P22" s="67">
        <v>32.5</v>
      </c>
      <c r="Q22" s="66">
        <v>1</v>
      </c>
      <c r="R22" s="167"/>
      <c r="S22" s="58">
        <v>4</v>
      </c>
      <c r="T22" s="57" t="s">
        <v>21</v>
      </c>
      <c r="U22" s="57" t="s">
        <v>21</v>
      </c>
      <c r="V22" s="57" t="s">
        <v>21</v>
      </c>
      <c r="W22" s="113" t="s">
        <v>21</v>
      </c>
      <c r="X22" s="66">
        <v>1</v>
      </c>
    </row>
    <row r="23" spans="1:24" x14ac:dyDescent="0.2">
      <c r="A23" s="65">
        <v>2</v>
      </c>
      <c r="B23" s="121">
        <v>1101510004986</v>
      </c>
      <c r="C23" s="64" t="s">
        <v>156</v>
      </c>
      <c r="D23" s="63" t="s">
        <v>41</v>
      </c>
      <c r="E23" s="62">
        <v>1</v>
      </c>
      <c r="F23" s="61">
        <v>26</v>
      </c>
      <c r="G23" s="60">
        <v>20</v>
      </c>
      <c r="H23" s="59">
        <v>45</v>
      </c>
      <c r="I23" s="55">
        <v>2</v>
      </c>
      <c r="J23" s="61">
        <v>27</v>
      </c>
      <c r="K23" s="60">
        <v>23</v>
      </c>
      <c r="L23" s="59">
        <v>49</v>
      </c>
      <c r="M23" s="55">
        <v>1</v>
      </c>
      <c r="N23" s="61">
        <v>15</v>
      </c>
      <c r="O23" s="60">
        <v>9</v>
      </c>
      <c r="P23" s="59">
        <v>23</v>
      </c>
      <c r="Q23" s="55">
        <v>2</v>
      </c>
      <c r="R23" s="167"/>
      <c r="S23" s="58">
        <v>3</v>
      </c>
      <c r="T23" s="57" t="s">
        <v>21</v>
      </c>
      <c r="U23" s="57" t="s">
        <v>21</v>
      </c>
      <c r="V23" s="57" t="s">
        <v>21</v>
      </c>
      <c r="W23" s="113" t="s">
        <v>21</v>
      </c>
      <c r="X23" s="55">
        <v>2</v>
      </c>
    </row>
    <row r="24" spans="1:24" x14ac:dyDescent="0.2">
      <c r="A24" s="65">
        <v>3</v>
      </c>
      <c r="B24" s="121">
        <v>1081510003083</v>
      </c>
      <c r="C24" s="64" t="s">
        <v>154</v>
      </c>
      <c r="D24" s="63" t="s">
        <v>44</v>
      </c>
      <c r="E24" s="62">
        <v>1</v>
      </c>
      <c r="F24" s="61">
        <v>20</v>
      </c>
      <c r="G24" s="60">
        <v>14</v>
      </c>
      <c r="H24" s="59">
        <v>33</v>
      </c>
      <c r="I24" s="55">
        <v>4</v>
      </c>
      <c r="J24" s="61">
        <v>25</v>
      </c>
      <c r="K24" s="60">
        <v>21</v>
      </c>
      <c r="L24" s="59">
        <v>45</v>
      </c>
      <c r="M24" s="55">
        <v>3</v>
      </c>
      <c r="N24" s="61">
        <v>13</v>
      </c>
      <c r="O24" s="60">
        <v>9</v>
      </c>
      <c r="P24" s="59">
        <v>21</v>
      </c>
      <c r="Q24" s="55">
        <v>3</v>
      </c>
      <c r="R24" s="167"/>
      <c r="S24" s="58">
        <v>2</v>
      </c>
      <c r="T24" s="57" t="s">
        <v>21</v>
      </c>
      <c r="U24" s="57" t="s">
        <v>21</v>
      </c>
      <c r="V24" s="57" t="s">
        <v>21</v>
      </c>
      <c r="W24" s="113" t="s">
        <v>21</v>
      </c>
      <c r="X24" s="55">
        <v>3</v>
      </c>
    </row>
    <row r="25" spans="1:24" x14ac:dyDescent="0.2">
      <c r="A25" s="65">
        <v>4</v>
      </c>
      <c r="B25" s="121">
        <v>1091510003455</v>
      </c>
      <c r="C25" s="64" t="s">
        <v>155</v>
      </c>
      <c r="D25" s="63" t="s">
        <v>42</v>
      </c>
      <c r="E25" s="62">
        <v>1</v>
      </c>
      <c r="F25" s="61">
        <v>23</v>
      </c>
      <c r="G25" s="60">
        <v>15</v>
      </c>
      <c r="H25" s="59">
        <v>37</v>
      </c>
      <c r="I25" s="55">
        <v>3</v>
      </c>
      <c r="J25" s="61">
        <v>23</v>
      </c>
      <c r="K25" s="60">
        <v>20</v>
      </c>
      <c r="L25" s="59">
        <v>42</v>
      </c>
      <c r="M25" s="55">
        <v>4</v>
      </c>
      <c r="N25" s="61">
        <v>12</v>
      </c>
      <c r="O25" s="60">
        <v>9</v>
      </c>
      <c r="P25" s="59">
        <v>20</v>
      </c>
      <c r="Q25" s="55">
        <v>4</v>
      </c>
      <c r="R25" s="167"/>
      <c r="S25" s="58">
        <v>1</v>
      </c>
      <c r="T25" s="57" t="s">
        <v>21</v>
      </c>
      <c r="U25" s="57" t="s">
        <v>21</v>
      </c>
      <c r="V25" s="57" t="s">
        <v>21</v>
      </c>
      <c r="W25" s="113" t="s">
        <v>21</v>
      </c>
      <c r="X25" s="55">
        <v>4</v>
      </c>
    </row>
    <row r="26" spans="1:24" x14ac:dyDescent="0.2">
      <c r="A26" s="65">
        <v>5</v>
      </c>
      <c r="B26" s="121">
        <v>1101510003512</v>
      </c>
      <c r="C26" s="64" t="s">
        <v>157</v>
      </c>
      <c r="D26" s="63" t="s">
        <v>42</v>
      </c>
      <c r="E26" s="62">
        <v>2</v>
      </c>
      <c r="F26" s="61">
        <v>15</v>
      </c>
      <c r="G26" s="60">
        <v>8</v>
      </c>
      <c r="H26" s="59">
        <v>21</v>
      </c>
      <c r="I26" s="55">
        <v>5</v>
      </c>
      <c r="J26" s="61">
        <v>22</v>
      </c>
      <c r="K26" s="60">
        <v>15</v>
      </c>
      <c r="L26" s="59">
        <v>35</v>
      </c>
      <c r="M26" s="55">
        <v>5</v>
      </c>
      <c r="N26" s="61">
        <v>12</v>
      </c>
      <c r="O26" s="60">
        <v>7</v>
      </c>
      <c r="P26" s="59">
        <v>17</v>
      </c>
      <c r="Q26" s="55">
        <v>5</v>
      </c>
      <c r="R26" s="167"/>
      <c r="S26" s="58">
        <v>0</v>
      </c>
      <c r="T26" s="57" t="s">
        <v>21</v>
      </c>
      <c r="U26" s="57" t="s">
        <v>21</v>
      </c>
      <c r="V26" s="57" t="s">
        <v>21</v>
      </c>
      <c r="W26" s="113" t="s">
        <v>21</v>
      </c>
      <c r="X26" s="55">
        <v>5</v>
      </c>
    </row>
    <row r="30" spans="1:24" ht="13.5" customHeight="1" x14ac:dyDescent="0.2"/>
    <row r="31" spans="1:24" ht="13.5" customHeight="1" x14ac:dyDescent="0.2"/>
    <row r="32" spans="1:24" ht="13.5" customHeight="1" x14ac:dyDescent="0.2"/>
  </sheetData>
  <sheetProtection selectLockedCells="1" selectUnlockedCells="1"/>
  <mergeCells count="35">
    <mergeCell ref="U20:U21"/>
    <mergeCell ref="V20:V21"/>
    <mergeCell ref="W20:W21"/>
    <mergeCell ref="X20:X21"/>
    <mergeCell ref="F20:I20"/>
    <mergeCell ref="J20:M20"/>
    <mergeCell ref="N20:Q20"/>
    <mergeCell ref="S20:S21"/>
    <mergeCell ref="T20:T21"/>
    <mergeCell ref="A20:A21"/>
    <mergeCell ref="B20:B21"/>
    <mergeCell ref="C20:C21"/>
    <mergeCell ref="D20:D21"/>
    <mergeCell ref="E20:E21"/>
    <mergeCell ref="Q1:X2"/>
    <mergeCell ref="S5:X5"/>
    <mergeCell ref="S7:S8"/>
    <mergeCell ref="T7:T8"/>
    <mergeCell ref="U7:U8"/>
    <mergeCell ref="V7:V8"/>
    <mergeCell ref="W7:W8"/>
    <mergeCell ref="X7:X8"/>
    <mergeCell ref="N7:Q7"/>
    <mergeCell ref="A7:A8"/>
    <mergeCell ref="B7:B8"/>
    <mergeCell ref="C7:C8"/>
    <mergeCell ref="B1:B2"/>
    <mergeCell ref="C1:F2"/>
    <mergeCell ref="B3:D3"/>
    <mergeCell ref="B4:D4"/>
    <mergeCell ref="I1:M1"/>
    <mergeCell ref="D7:D8"/>
    <mergeCell ref="E7:E8"/>
    <mergeCell ref="F7:I7"/>
    <mergeCell ref="J7:M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Normal="100" workbookViewId="0">
      <selection activeCell="O1" sqref="O1:X3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2.75" customHeight="1" x14ac:dyDescent="0.2">
      <c r="B1" s="520">
        <v>43043</v>
      </c>
      <c r="C1" s="476" t="s">
        <v>176</v>
      </c>
      <c r="D1" s="476"/>
      <c r="E1" s="476"/>
      <c r="F1" s="522"/>
      <c r="G1" s="81"/>
      <c r="I1" s="510" t="s">
        <v>0</v>
      </c>
      <c r="J1" s="511"/>
      <c r="K1" s="511"/>
      <c r="L1" s="511"/>
      <c r="M1" s="512"/>
      <c r="O1" s="539" t="s">
        <v>190</v>
      </c>
      <c r="P1" s="539"/>
      <c r="Q1" s="539"/>
      <c r="R1" s="539"/>
      <c r="S1" s="539"/>
      <c r="T1" s="539"/>
      <c r="U1" s="539"/>
      <c r="V1" s="539"/>
      <c r="W1" s="539"/>
      <c r="X1" s="539"/>
    </row>
    <row r="2" spans="1:24" ht="12.75" customHeight="1" x14ac:dyDescent="0.2">
      <c r="B2" s="521"/>
      <c r="C2" s="478"/>
      <c r="D2" s="478"/>
      <c r="E2" s="478"/>
      <c r="F2" s="479"/>
      <c r="G2" s="81"/>
      <c r="I2" s="111" t="s">
        <v>130</v>
      </c>
      <c r="J2" s="3"/>
      <c r="K2" s="3" t="s">
        <v>85</v>
      </c>
      <c r="L2" s="3"/>
      <c r="M2" s="4"/>
      <c r="O2" s="539"/>
      <c r="P2" s="539"/>
      <c r="Q2" s="539"/>
      <c r="R2" s="539"/>
      <c r="S2" s="539"/>
      <c r="T2" s="539"/>
      <c r="U2" s="539"/>
      <c r="V2" s="539"/>
      <c r="W2" s="539"/>
      <c r="X2" s="539"/>
    </row>
    <row r="3" spans="1:24" ht="13.5" thickBot="1" x14ac:dyDescent="0.25">
      <c r="B3" s="482" t="s">
        <v>36</v>
      </c>
      <c r="C3" s="523"/>
      <c r="D3" s="523"/>
      <c r="E3" s="158" t="s">
        <v>1</v>
      </c>
      <c r="F3" s="159" t="s">
        <v>2</v>
      </c>
      <c r="G3" s="80"/>
      <c r="I3" s="111" t="s">
        <v>86</v>
      </c>
      <c r="J3" s="3"/>
      <c r="K3" s="3"/>
      <c r="L3" s="3"/>
      <c r="M3" s="4"/>
      <c r="O3" s="539"/>
      <c r="P3" s="539"/>
      <c r="Q3" s="539"/>
      <c r="R3" s="539"/>
      <c r="S3" s="539"/>
      <c r="T3" s="539"/>
      <c r="U3" s="539"/>
      <c r="V3" s="539"/>
      <c r="W3" s="539"/>
      <c r="X3" s="539"/>
    </row>
    <row r="4" spans="1:24" ht="13.5" thickBot="1" x14ac:dyDescent="0.25">
      <c r="B4" s="524" t="s">
        <v>3</v>
      </c>
      <c r="C4" s="525"/>
      <c r="D4" s="525"/>
      <c r="E4" s="140" t="s">
        <v>178</v>
      </c>
      <c r="F4" s="5">
        <v>125</v>
      </c>
      <c r="I4" s="112" t="s">
        <v>179</v>
      </c>
      <c r="J4" s="6"/>
      <c r="K4" s="6"/>
      <c r="L4" s="6"/>
      <c r="M4" s="7"/>
      <c r="S4" s="78"/>
      <c r="T4" s="78"/>
      <c r="U4" s="78"/>
      <c r="V4" s="78"/>
      <c r="W4" s="78"/>
      <c r="X4" s="78"/>
    </row>
    <row r="5" spans="1:24" ht="13.5" customHeight="1" x14ac:dyDescent="0.2">
      <c r="B5" s="8"/>
      <c r="S5" s="527" t="s">
        <v>35</v>
      </c>
      <c r="T5" s="528"/>
      <c r="U5" s="528"/>
      <c r="V5" s="528"/>
      <c r="W5" s="528"/>
      <c r="X5" s="529"/>
    </row>
    <row r="6" spans="1:24" ht="13.5" customHeight="1" thickBot="1" x14ac:dyDescent="0.25">
      <c r="S6" s="79"/>
      <c r="T6" s="79"/>
      <c r="U6" s="79"/>
      <c r="V6" s="2"/>
      <c r="W6" s="2"/>
      <c r="X6" s="78"/>
    </row>
    <row r="7" spans="1:24" ht="13.5" customHeight="1" thickBot="1" x14ac:dyDescent="0.25">
      <c r="A7" s="517" t="s">
        <v>34</v>
      </c>
      <c r="B7" s="517" t="s">
        <v>5</v>
      </c>
      <c r="C7" s="519" t="s">
        <v>6</v>
      </c>
      <c r="D7" s="513" t="s">
        <v>7</v>
      </c>
      <c r="E7" s="514" t="s">
        <v>180</v>
      </c>
      <c r="F7" s="515" t="s">
        <v>33</v>
      </c>
      <c r="G7" s="515"/>
      <c r="H7" s="515"/>
      <c r="I7" s="515"/>
      <c r="J7" s="516" t="s">
        <v>32</v>
      </c>
      <c r="K7" s="516"/>
      <c r="L7" s="516"/>
      <c r="M7" s="516"/>
      <c r="N7" s="538" t="s">
        <v>31</v>
      </c>
      <c r="O7" s="538"/>
      <c r="P7" s="538"/>
      <c r="Q7" s="538"/>
      <c r="R7" s="166"/>
      <c r="S7" s="530" t="s">
        <v>30</v>
      </c>
      <c r="T7" s="532" t="s">
        <v>29</v>
      </c>
      <c r="U7" s="532" t="s">
        <v>28</v>
      </c>
      <c r="V7" s="532" t="s">
        <v>27</v>
      </c>
      <c r="W7" s="534" t="s">
        <v>26</v>
      </c>
      <c r="X7" s="536" t="s">
        <v>9</v>
      </c>
    </row>
    <row r="8" spans="1:24" ht="13.5" customHeight="1" thickBot="1" x14ac:dyDescent="0.25">
      <c r="A8" s="518"/>
      <c r="B8" s="518"/>
      <c r="C8" s="519"/>
      <c r="D8" s="513"/>
      <c r="E8" s="514"/>
      <c r="F8" s="77" t="s">
        <v>25</v>
      </c>
      <c r="G8" s="76" t="s">
        <v>24</v>
      </c>
      <c r="H8" s="75" t="s">
        <v>23</v>
      </c>
      <c r="I8" s="74" t="s">
        <v>22</v>
      </c>
      <c r="J8" s="77" t="s">
        <v>25</v>
      </c>
      <c r="K8" s="76" t="s">
        <v>24</v>
      </c>
      <c r="L8" s="75" t="s">
        <v>23</v>
      </c>
      <c r="M8" s="74" t="s">
        <v>22</v>
      </c>
      <c r="N8" s="77" t="s">
        <v>25</v>
      </c>
      <c r="O8" s="76" t="s">
        <v>24</v>
      </c>
      <c r="P8" s="75" t="s">
        <v>23</v>
      </c>
      <c r="Q8" s="74" t="s">
        <v>22</v>
      </c>
      <c r="R8" s="166"/>
      <c r="S8" s="531"/>
      <c r="T8" s="533"/>
      <c r="U8" s="533"/>
      <c r="V8" s="533"/>
      <c r="W8" s="535"/>
      <c r="X8" s="537"/>
    </row>
    <row r="9" spans="1:24" x14ac:dyDescent="0.2">
      <c r="A9" s="73">
        <v>1</v>
      </c>
      <c r="B9" s="120">
        <v>2041510002379</v>
      </c>
      <c r="C9" s="72" t="s">
        <v>191</v>
      </c>
      <c r="D9" s="71" t="s">
        <v>74</v>
      </c>
      <c r="E9" s="70">
        <v>2.5</v>
      </c>
      <c r="F9" s="69">
        <v>39</v>
      </c>
      <c r="G9" s="68">
        <v>38</v>
      </c>
      <c r="H9" s="67">
        <v>74.5</v>
      </c>
      <c r="I9" s="66">
        <v>1</v>
      </c>
      <c r="J9" s="69">
        <v>37</v>
      </c>
      <c r="K9" s="68">
        <v>39</v>
      </c>
      <c r="L9" s="67">
        <v>73.5</v>
      </c>
      <c r="M9" s="66">
        <v>1</v>
      </c>
      <c r="N9" s="69">
        <v>36</v>
      </c>
      <c r="O9" s="68">
        <v>40</v>
      </c>
      <c r="P9" s="67">
        <v>73.5</v>
      </c>
      <c r="Q9" s="66">
        <v>1</v>
      </c>
      <c r="R9" s="167"/>
      <c r="S9" s="58">
        <v>6</v>
      </c>
      <c r="T9" s="57" t="s">
        <v>21</v>
      </c>
      <c r="U9" s="57" t="s">
        <v>21</v>
      </c>
      <c r="V9" s="57" t="s">
        <v>21</v>
      </c>
      <c r="W9" s="56" t="s">
        <v>21</v>
      </c>
      <c r="X9" s="66">
        <v>1</v>
      </c>
    </row>
    <row r="10" spans="1:24" ht="13.5" thickBot="1" x14ac:dyDescent="0.25">
      <c r="A10" s="165">
        <v>2</v>
      </c>
      <c r="B10" s="168">
        <v>2051510003422</v>
      </c>
      <c r="C10" s="169" t="s">
        <v>121</v>
      </c>
      <c r="D10" s="170" t="s">
        <v>41</v>
      </c>
      <c r="E10" s="171">
        <v>7</v>
      </c>
      <c r="F10" s="172">
        <v>31</v>
      </c>
      <c r="G10" s="173">
        <v>28</v>
      </c>
      <c r="H10" s="174">
        <v>52</v>
      </c>
      <c r="I10" s="175">
        <v>2</v>
      </c>
      <c r="J10" s="172">
        <v>33</v>
      </c>
      <c r="K10" s="173">
        <v>30</v>
      </c>
      <c r="L10" s="174">
        <v>56</v>
      </c>
      <c r="M10" s="175">
        <v>2</v>
      </c>
      <c r="N10" s="172">
        <v>29</v>
      </c>
      <c r="O10" s="173">
        <v>25</v>
      </c>
      <c r="P10" s="174">
        <v>47</v>
      </c>
      <c r="Q10" s="175">
        <v>5</v>
      </c>
      <c r="R10" s="167"/>
      <c r="S10" s="58">
        <v>5</v>
      </c>
      <c r="T10" s="57" t="s">
        <v>21</v>
      </c>
      <c r="U10" s="57" t="s">
        <v>21</v>
      </c>
      <c r="V10" s="57" t="s">
        <v>21</v>
      </c>
      <c r="W10" s="56" t="s">
        <v>21</v>
      </c>
      <c r="X10" s="55">
        <v>2</v>
      </c>
    </row>
    <row r="11" spans="1:24" ht="12.75" customHeight="1" x14ac:dyDescent="0.2">
      <c r="A11" s="176">
        <v>3</v>
      </c>
      <c r="B11" s="177">
        <v>2031510003093</v>
      </c>
      <c r="C11" s="178" t="s">
        <v>117</v>
      </c>
      <c r="D11" s="179" t="s">
        <v>44</v>
      </c>
      <c r="E11" s="180">
        <v>1</v>
      </c>
      <c r="F11" s="181">
        <v>25</v>
      </c>
      <c r="G11" s="182">
        <v>22</v>
      </c>
      <c r="H11" s="183">
        <v>46</v>
      </c>
      <c r="I11" s="184">
        <v>3</v>
      </c>
      <c r="J11" s="181">
        <v>28</v>
      </c>
      <c r="K11" s="182">
        <v>25</v>
      </c>
      <c r="L11" s="183">
        <v>52</v>
      </c>
      <c r="M11" s="184">
        <v>3</v>
      </c>
      <c r="N11" s="181">
        <v>36</v>
      </c>
      <c r="O11" s="182">
        <v>34</v>
      </c>
      <c r="P11" s="183">
        <v>69</v>
      </c>
      <c r="Q11" s="184">
        <v>2</v>
      </c>
      <c r="R11" s="167"/>
      <c r="S11" s="58">
        <v>4</v>
      </c>
      <c r="T11" s="57" t="s">
        <v>21</v>
      </c>
      <c r="U11" s="57" t="s">
        <v>21</v>
      </c>
      <c r="V11" s="57" t="s">
        <v>21</v>
      </c>
      <c r="W11" s="56" t="s">
        <v>21</v>
      </c>
      <c r="X11" s="55">
        <v>3</v>
      </c>
    </row>
    <row r="12" spans="1:24" x14ac:dyDescent="0.2">
      <c r="A12" s="65">
        <v>4</v>
      </c>
      <c r="B12" s="121">
        <v>2041510002393</v>
      </c>
      <c r="C12" s="64" t="s">
        <v>76</v>
      </c>
      <c r="D12" s="63" t="s">
        <v>74</v>
      </c>
      <c r="E12" s="62">
        <v>10.5</v>
      </c>
      <c r="F12" s="61">
        <v>29</v>
      </c>
      <c r="G12" s="60">
        <v>25</v>
      </c>
      <c r="H12" s="59">
        <v>43.5</v>
      </c>
      <c r="I12" s="55">
        <v>4</v>
      </c>
      <c r="J12" s="61">
        <v>30</v>
      </c>
      <c r="K12" s="60">
        <v>25</v>
      </c>
      <c r="L12" s="59">
        <v>44.5</v>
      </c>
      <c r="M12" s="55">
        <v>5</v>
      </c>
      <c r="N12" s="61">
        <v>34</v>
      </c>
      <c r="O12" s="60">
        <v>37</v>
      </c>
      <c r="P12" s="59">
        <v>60.5</v>
      </c>
      <c r="Q12" s="55">
        <v>3</v>
      </c>
      <c r="R12" s="167"/>
      <c r="S12" s="58">
        <v>3</v>
      </c>
      <c r="T12" s="57" t="s">
        <v>21</v>
      </c>
      <c r="U12" s="57" t="s">
        <v>21</v>
      </c>
      <c r="V12" s="57" t="s">
        <v>21</v>
      </c>
      <c r="W12" s="56" t="s">
        <v>21</v>
      </c>
      <c r="X12" s="55">
        <v>4</v>
      </c>
    </row>
    <row r="13" spans="1:24" x14ac:dyDescent="0.2">
      <c r="A13" s="65">
        <v>5</v>
      </c>
      <c r="B13" s="121">
        <v>2051510005037</v>
      </c>
      <c r="C13" s="64" t="s">
        <v>192</v>
      </c>
      <c r="D13" s="63" t="s">
        <v>63</v>
      </c>
      <c r="E13" s="62">
        <v>2.5</v>
      </c>
      <c r="F13" s="61">
        <v>23</v>
      </c>
      <c r="G13" s="60">
        <v>19</v>
      </c>
      <c r="H13" s="59">
        <v>39.5</v>
      </c>
      <c r="I13" s="55">
        <v>5</v>
      </c>
      <c r="J13" s="61">
        <v>28</v>
      </c>
      <c r="K13" s="60">
        <v>24</v>
      </c>
      <c r="L13" s="59">
        <v>49.5</v>
      </c>
      <c r="M13" s="55">
        <v>4</v>
      </c>
      <c r="N13" s="61">
        <v>28</v>
      </c>
      <c r="O13" s="60">
        <v>25</v>
      </c>
      <c r="P13" s="59">
        <v>50.5</v>
      </c>
      <c r="Q13" s="55">
        <v>4</v>
      </c>
      <c r="R13" s="167"/>
      <c r="S13" s="58">
        <v>2</v>
      </c>
      <c r="T13" s="57" t="s">
        <v>21</v>
      </c>
      <c r="U13" s="57" t="s">
        <v>21</v>
      </c>
      <c r="V13" s="57" t="s">
        <v>21</v>
      </c>
      <c r="W13" s="56" t="s">
        <v>21</v>
      </c>
      <c r="X13" s="55">
        <v>5</v>
      </c>
    </row>
    <row r="14" spans="1:24" x14ac:dyDescent="0.2">
      <c r="A14" s="65">
        <v>6</v>
      </c>
      <c r="B14" s="121">
        <v>2061510003077</v>
      </c>
      <c r="C14" s="64" t="s">
        <v>64</v>
      </c>
      <c r="D14" s="63" t="s">
        <v>44</v>
      </c>
      <c r="E14" s="62">
        <v>4</v>
      </c>
      <c r="F14" s="61">
        <v>17</v>
      </c>
      <c r="G14" s="60">
        <v>13</v>
      </c>
      <c r="H14" s="59">
        <v>26</v>
      </c>
      <c r="I14" s="55">
        <v>7</v>
      </c>
      <c r="J14" s="61">
        <v>24</v>
      </c>
      <c r="K14" s="60">
        <v>20</v>
      </c>
      <c r="L14" s="59">
        <v>40</v>
      </c>
      <c r="M14" s="55">
        <v>6</v>
      </c>
      <c r="N14" s="61">
        <v>26</v>
      </c>
      <c r="O14" s="60">
        <v>21</v>
      </c>
      <c r="P14" s="59">
        <v>43</v>
      </c>
      <c r="Q14" s="55">
        <v>6</v>
      </c>
      <c r="R14" s="167"/>
      <c r="S14" s="58">
        <v>1</v>
      </c>
      <c r="T14" s="57" t="s">
        <v>21</v>
      </c>
      <c r="U14" s="57" t="s">
        <v>21</v>
      </c>
      <c r="V14" s="57" t="s">
        <v>21</v>
      </c>
      <c r="W14" s="56" t="s">
        <v>21</v>
      </c>
      <c r="X14" s="55">
        <v>6</v>
      </c>
    </row>
    <row r="15" spans="1:24" x14ac:dyDescent="0.2">
      <c r="A15" s="65">
        <v>7</v>
      </c>
      <c r="B15" s="121">
        <v>2071510005039</v>
      </c>
      <c r="C15" s="64" t="s">
        <v>193</v>
      </c>
      <c r="D15" s="63" t="s">
        <v>63</v>
      </c>
      <c r="E15" s="62">
        <v>2.5</v>
      </c>
      <c r="F15" s="61">
        <v>19</v>
      </c>
      <c r="G15" s="60">
        <v>14</v>
      </c>
      <c r="H15" s="59">
        <v>30.5</v>
      </c>
      <c r="I15" s="55">
        <v>6</v>
      </c>
      <c r="J15" s="61">
        <v>20</v>
      </c>
      <c r="K15" s="60">
        <v>14</v>
      </c>
      <c r="L15" s="59">
        <v>31.5</v>
      </c>
      <c r="M15" s="55">
        <v>7</v>
      </c>
      <c r="N15" s="61">
        <v>17</v>
      </c>
      <c r="O15" s="60">
        <v>11</v>
      </c>
      <c r="P15" s="59">
        <v>25.5</v>
      </c>
      <c r="Q15" s="55">
        <v>7</v>
      </c>
      <c r="R15" s="167"/>
      <c r="S15" s="58">
        <v>0</v>
      </c>
      <c r="T15" s="57" t="s">
        <v>21</v>
      </c>
      <c r="U15" s="57" t="s">
        <v>21</v>
      </c>
      <c r="V15" s="57" t="s">
        <v>21</v>
      </c>
      <c r="W15" s="56" t="s">
        <v>21</v>
      </c>
      <c r="X15" s="55">
        <v>7</v>
      </c>
    </row>
    <row r="16" spans="1:24" ht="13.5" thickBot="1" x14ac:dyDescent="0.25"/>
    <row r="17" spans="1:24" ht="13.5" customHeight="1" thickBot="1" x14ac:dyDescent="0.25">
      <c r="A17" s="517" t="s">
        <v>34</v>
      </c>
      <c r="B17" s="517" t="s">
        <v>5</v>
      </c>
      <c r="C17" s="519" t="s">
        <v>6</v>
      </c>
      <c r="D17" s="513" t="s">
        <v>7</v>
      </c>
      <c r="E17" s="514" t="s">
        <v>180</v>
      </c>
      <c r="F17" s="515" t="s">
        <v>33</v>
      </c>
      <c r="G17" s="515"/>
      <c r="H17" s="515"/>
      <c r="I17" s="515"/>
      <c r="J17" s="516" t="s">
        <v>32</v>
      </c>
      <c r="K17" s="516"/>
      <c r="L17" s="516"/>
      <c r="M17" s="516"/>
      <c r="N17" s="538" t="s">
        <v>31</v>
      </c>
      <c r="O17" s="538"/>
      <c r="P17" s="538"/>
      <c r="Q17" s="538"/>
      <c r="R17" s="166"/>
      <c r="S17" s="530" t="s">
        <v>30</v>
      </c>
      <c r="T17" s="532" t="s">
        <v>29</v>
      </c>
      <c r="U17" s="532" t="s">
        <v>28</v>
      </c>
      <c r="V17" s="532" t="s">
        <v>27</v>
      </c>
      <c r="W17" s="534" t="s">
        <v>26</v>
      </c>
      <c r="X17" s="536" t="s">
        <v>22</v>
      </c>
    </row>
    <row r="18" spans="1:24" ht="13.5" customHeight="1" thickBot="1" x14ac:dyDescent="0.25">
      <c r="A18" s="518"/>
      <c r="B18" s="518"/>
      <c r="C18" s="519"/>
      <c r="D18" s="513"/>
      <c r="E18" s="514"/>
      <c r="F18" s="77" t="s">
        <v>25</v>
      </c>
      <c r="G18" s="76" t="s">
        <v>24</v>
      </c>
      <c r="H18" s="75" t="s">
        <v>23</v>
      </c>
      <c r="I18" s="74" t="s">
        <v>22</v>
      </c>
      <c r="J18" s="77" t="s">
        <v>25</v>
      </c>
      <c r="K18" s="76" t="s">
        <v>24</v>
      </c>
      <c r="L18" s="75" t="s">
        <v>23</v>
      </c>
      <c r="M18" s="74" t="s">
        <v>22</v>
      </c>
      <c r="N18" s="77" t="s">
        <v>25</v>
      </c>
      <c r="O18" s="76" t="s">
        <v>24</v>
      </c>
      <c r="P18" s="75" t="s">
        <v>23</v>
      </c>
      <c r="Q18" s="74" t="s">
        <v>22</v>
      </c>
      <c r="R18" s="166"/>
      <c r="S18" s="531"/>
      <c r="T18" s="533"/>
      <c r="U18" s="533"/>
      <c r="V18" s="533"/>
      <c r="W18" s="535"/>
      <c r="X18" s="537"/>
    </row>
    <row r="19" spans="1:24" x14ac:dyDescent="0.2">
      <c r="A19" s="73">
        <v>1</v>
      </c>
      <c r="B19" s="120">
        <v>2061510002380</v>
      </c>
      <c r="C19" s="72" t="s">
        <v>80</v>
      </c>
      <c r="D19" s="71" t="s">
        <v>74</v>
      </c>
      <c r="E19" s="70">
        <v>3</v>
      </c>
      <c r="F19" s="69">
        <v>37</v>
      </c>
      <c r="G19" s="68">
        <v>34</v>
      </c>
      <c r="H19" s="67">
        <v>68</v>
      </c>
      <c r="I19" s="66">
        <v>1</v>
      </c>
      <c r="J19" s="69">
        <v>37</v>
      </c>
      <c r="K19" s="68">
        <v>34</v>
      </c>
      <c r="L19" s="67">
        <v>68</v>
      </c>
      <c r="M19" s="66">
        <v>2</v>
      </c>
      <c r="N19" s="69">
        <v>34</v>
      </c>
      <c r="O19" s="68">
        <v>33</v>
      </c>
      <c r="P19" s="67">
        <v>64</v>
      </c>
      <c r="Q19" s="66">
        <v>1</v>
      </c>
      <c r="R19" s="167"/>
      <c r="S19" s="58">
        <v>6</v>
      </c>
      <c r="T19" s="57" t="s">
        <v>21</v>
      </c>
      <c r="U19" s="57" t="s">
        <v>21</v>
      </c>
      <c r="V19" s="57" t="s">
        <v>21</v>
      </c>
      <c r="W19" s="113" t="s">
        <v>21</v>
      </c>
      <c r="X19" s="66">
        <v>1</v>
      </c>
    </row>
    <row r="20" spans="1:24" ht="13.5" thickBot="1" x14ac:dyDescent="0.25">
      <c r="A20" s="165">
        <v>2</v>
      </c>
      <c r="B20" s="168">
        <v>2071510004888</v>
      </c>
      <c r="C20" s="169" t="s">
        <v>75</v>
      </c>
      <c r="D20" s="170" t="s">
        <v>74</v>
      </c>
      <c r="E20" s="171">
        <v>0.5</v>
      </c>
      <c r="F20" s="172">
        <v>33</v>
      </c>
      <c r="G20" s="173">
        <v>31</v>
      </c>
      <c r="H20" s="174">
        <v>63.5</v>
      </c>
      <c r="I20" s="175">
        <v>2</v>
      </c>
      <c r="J20" s="172">
        <v>34</v>
      </c>
      <c r="K20" s="173">
        <v>31</v>
      </c>
      <c r="L20" s="174">
        <v>64.5</v>
      </c>
      <c r="M20" s="175">
        <v>3</v>
      </c>
      <c r="N20" s="172">
        <v>31</v>
      </c>
      <c r="O20" s="173">
        <v>29</v>
      </c>
      <c r="P20" s="174">
        <v>59.5</v>
      </c>
      <c r="Q20" s="175">
        <v>2</v>
      </c>
      <c r="R20" s="167"/>
      <c r="S20" s="58">
        <v>5</v>
      </c>
      <c r="T20" s="57" t="s">
        <v>21</v>
      </c>
      <c r="U20" s="57" t="s">
        <v>21</v>
      </c>
      <c r="V20" s="57" t="s">
        <v>21</v>
      </c>
      <c r="W20" s="113" t="s">
        <v>21</v>
      </c>
      <c r="X20" s="55">
        <v>2</v>
      </c>
    </row>
    <row r="21" spans="1:24" x14ac:dyDescent="0.2">
      <c r="A21" s="176">
        <v>3</v>
      </c>
      <c r="B21" s="177">
        <v>2051510003691</v>
      </c>
      <c r="C21" s="178" t="s">
        <v>122</v>
      </c>
      <c r="D21" s="179" t="s">
        <v>63</v>
      </c>
      <c r="E21" s="180">
        <v>1</v>
      </c>
      <c r="F21" s="181">
        <v>30</v>
      </c>
      <c r="G21" s="182">
        <v>27</v>
      </c>
      <c r="H21" s="183">
        <v>56</v>
      </c>
      <c r="I21" s="184">
        <v>4</v>
      </c>
      <c r="J21" s="181">
        <v>34</v>
      </c>
      <c r="K21" s="182">
        <v>36</v>
      </c>
      <c r="L21" s="183">
        <v>69</v>
      </c>
      <c r="M21" s="184">
        <v>1</v>
      </c>
      <c r="N21" s="181">
        <v>29</v>
      </c>
      <c r="O21" s="182">
        <v>27</v>
      </c>
      <c r="P21" s="183">
        <v>55</v>
      </c>
      <c r="Q21" s="184">
        <v>4</v>
      </c>
      <c r="R21" s="167"/>
      <c r="S21" s="58">
        <v>4</v>
      </c>
      <c r="T21" s="57" t="s">
        <v>21</v>
      </c>
      <c r="U21" s="57" t="s">
        <v>21</v>
      </c>
      <c r="V21" s="57" t="s">
        <v>21</v>
      </c>
      <c r="W21" s="113" t="s">
        <v>21</v>
      </c>
      <c r="X21" s="55">
        <v>3</v>
      </c>
    </row>
    <row r="22" spans="1:24" x14ac:dyDescent="0.2">
      <c r="A22" s="65">
        <v>4</v>
      </c>
      <c r="B22" s="121">
        <v>2071510000302</v>
      </c>
      <c r="C22" s="64" t="s">
        <v>161</v>
      </c>
      <c r="D22" s="63" t="s">
        <v>41</v>
      </c>
      <c r="E22" s="62">
        <v>1</v>
      </c>
      <c r="F22" s="61">
        <v>31</v>
      </c>
      <c r="G22" s="60">
        <v>28</v>
      </c>
      <c r="H22" s="59">
        <v>58</v>
      </c>
      <c r="I22" s="55">
        <v>3</v>
      </c>
      <c r="J22" s="61">
        <v>28</v>
      </c>
      <c r="K22" s="60">
        <v>26</v>
      </c>
      <c r="L22" s="59">
        <v>53</v>
      </c>
      <c r="M22" s="55">
        <v>5</v>
      </c>
      <c r="N22" s="61">
        <v>28</v>
      </c>
      <c r="O22" s="60">
        <v>23</v>
      </c>
      <c r="P22" s="59">
        <v>50</v>
      </c>
      <c r="Q22" s="55">
        <v>5</v>
      </c>
      <c r="R22" s="167"/>
      <c r="S22" s="58">
        <v>3</v>
      </c>
      <c r="T22" s="57" t="s">
        <v>21</v>
      </c>
      <c r="U22" s="57" t="s">
        <v>21</v>
      </c>
      <c r="V22" s="57" t="s">
        <v>21</v>
      </c>
      <c r="W22" s="113" t="s">
        <v>21</v>
      </c>
      <c r="X22" s="55">
        <v>4</v>
      </c>
    </row>
    <row r="23" spans="1:24" x14ac:dyDescent="0.2">
      <c r="A23" s="65">
        <v>5</v>
      </c>
      <c r="B23" s="121">
        <v>2051510003080</v>
      </c>
      <c r="C23" s="64" t="s">
        <v>94</v>
      </c>
      <c r="D23" s="63" t="s">
        <v>44</v>
      </c>
      <c r="E23" s="62">
        <v>2</v>
      </c>
      <c r="F23" s="61">
        <v>29</v>
      </c>
      <c r="G23" s="60">
        <v>24</v>
      </c>
      <c r="H23" s="59">
        <v>51</v>
      </c>
      <c r="I23" s="55">
        <v>5</v>
      </c>
      <c r="J23" s="61">
        <v>27</v>
      </c>
      <c r="K23" s="60">
        <v>24</v>
      </c>
      <c r="L23" s="59">
        <v>49</v>
      </c>
      <c r="M23" s="55">
        <v>7</v>
      </c>
      <c r="N23" s="61">
        <v>30</v>
      </c>
      <c r="O23" s="60">
        <v>28</v>
      </c>
      <c r="P23" s="59">
        <v>56</v>
      </c>
      <c r="Q23" s="55">
        <v>3</v>
      </c>
      <c r="R23" s="167"/>
      <c r="S23" s="58">
        <v>2</v>
      </c>
      <c r="T23" s="57" t="s">
        <v>21</v>
      </c>
      <c r="U23" s="57" t="s">
        <v>21</v>
      </c>
      <c r="V23" s="57" t="s">
        <v>21</v>
      </c>
      <c r="W23" s="113" t="s">
        <v>21</v>
      </c>
      <c r="X23" s="55">
        <v>5</v>
      </c>
    </row>
    <row r="24" spans="1:24" ht="13.5" customHeight="1" x14ac:dyDescent="0.2">
      <c r="A24" s="65">
        <v>6</v>
      </c>
      <c r="B24" s="121">
        <v>2071510004644</v>
      </c>
      <c r="C24" s="64" t="s">
        <v>194</v>
      </c>
      <c r="D24" s="63" t="s">
        <v>74</v>
      </c>
      <c r="E24" s="62">
        <v>5.5</v>
      </c>
      <c r="F24" s="61">
        <v>28</v>
      </c>
      <c r="G24" s="60">
        <v>26</v>
      </c>
      <c r="H24" s="59">
        <v>48.5</v>
      </c>
      <c r="I24" s="55">
        <v>6</v>
      </c>
      <c r="J24" s="61">
        <v>29</v>
      </c>
      <c r="K24" s="60">
        <v>31</v>
      </c>
      <c r="L24" s="59">
        <v>54.5</v>
      </c>
      <c r="M24" s="55">
        <v>4</v>
      </c>
      <c r="N24" s="61">
        <v>24</v>
      </c>
      <c r="O24" s="60">
        <v>18</v>
      </c>
      <c r="P24" s="59">
        <v>36.5</v>
      </c>
      <c r="Q24" s="55">
        <v>7</v>
      </c>
      <c r="R24" s="167"/>
      <c r="S24" s="58">
        <v>1</v>
      </c>
      <c r="T24" s="57" t="s">
        <v>21</v>
      </c>
      <c r="U24" s="57" t="s">
        <v>21</v>
      </c>
      <c r="V24" s="57" t="s">
        <v>21</v>
      </c>
      <c r="W24" s="113" t="s">
        <v>21</v>
      </c>
      <c r="X24" s="55">
        <v>6</v>
      </c>
    </row>
    <row r="25" spans="1:24" ht="13.5" customHeight="1" x14ac:dyDescent="0.2">
      <c r="A25" s="65">
        <v>7</v>
      </c>
      <c r="B25" s="121">
        <v>2041510003685</v>
      </c>
      <c r="C25" s="64" t="s">
        <v>128</v>
      </c>
      <c r="D25" s="63" t="s">
        <v>63</v>
      </c>
      <c r="E25" s="62">
        <v>2.5</v>
      </c>
      <c r="F25" s="61">
        <v>26</v>
      </c>
      <c r="G25" s="60">
        <v>22</v>
      </c>
      <c r="H25" s="59">
        <v>45.5</v>
      </c>
      <c r="I25" s="55">
        <v>7</v>
      </c>
      <c r="J25" s="61">
        <v>27</v>
      </c>
      <c r="K25" s="60">
        <v>25</v>
      </c>
      <c r="L25" s="59">
        <v>49.5</v>
      </c>
      <c r="M25" s="55">
        <v>6</v>
      </c>
      <c r="N25" s="61">
        <v>26</v>
      </c>
      <c r="O25" s="60">
        <v>23</v>
      </c>
      <c r="P25" s="59">
        <v>46.5</v>
      </c>
      <c r="Q25" s="55">
        <v>6</v>
      </c>
      <c r="R25" s="167"/>
      <c r="S25" s="58">
        <v>0</v>
      </c>
      <c r="T25" s="57" t="s">
        <v>21</v>
      </c>
      <c r="U25" s="57" t="s">
        <v>21</v>
      </c>
      <c r="V25" s="57" t="s">
        <v>21</v>
      </c>
      <c r="W25" s="113" t="s">
        <v>21</v>
      </c>
      <c r="X25" s="55">
        <v>7</v>
      </c>
    </row>
    <row r="37" ht="13.5" customHeight="1" x14ac:dyDescent="0.2"/>
    <row r="38" ht="13.5" customHeight="1" x14ac:dyDescent="0.2"/>
  </sheetData>
  <sheetProtection selectLockedCells="1" selectUnlockedCells="1"/>
  <mergeCells count="35">
    <mergeCell ref="U17:U18"/>
    <mergeCell ref="V17:V18"/>
    <mergeCell ref="W17:W18"/>
    <mergeCell ref="X17:X18"/>
    <mergeCell ref="F17:I17"/>
    <mergeCell ref="J17:M17"/>
    <mergeCell ref="N17:Q17"/>
    <mergeCell ref="S17:S18"/>
    <mergeCell ref="T17:T18"/>
    <mergeCell ref="A17:A18"/>
    <mergeCell ref="B17:B18"/>
    <mergeCell ref="C17:C18"/>
    <mergeCell ref="D17:D18"/>
    <mergeCell ref="E17:E18"/>
    <mergeCell ref="O1:X3"/>
    <mergeCell ref="S5:X5"/>
    <mergeCell ref="S7:S8"/>
    <mergeCell ref="T7:T8"/>
    <mergeCell ref="U7:U8"/>
    <mergeCell ref="V7:V8"/>
    <mergeCell ref="W7:W8"/>
    <mergeCell ref="X7:X8"/>
    <mergeCell ref="N7:Q7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J7:M7"/>
    <mergeCell ref="I1:M1"/>
    <mergeCell ref="F7:I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5F19-678F-47A2-979D-E4A5B6BA6181}">
  <sheetPr>
    <pageSetUpPr fitToPage="1"/>
  </sheetPr>
  <dimension ref="A1:X39"/>
  <sheetViews>
    <sheetView workbookViewId="0">
      <selection activeCell="Q1" sqref="Q1:X2"/>
    </sheetView>
  </sheetViews>
  <sheetFormatPr defaultRowHeight="12.75" x14ac:dyDescent="0.2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</cols>
  <sheetData>
    <row r="1" spans="1:24" ht="15.75" x14ac:dyDescent="0.2">
      <c r="B1" s="520">
        <v>43043</v>
      </c>
      <c r="C1" s="476" t="s">
        <v>176</v>
      </c>
      <c r="D1" s="476"/>
      <c r="E1" s="476"/>
      <c r="F1" s="522"/>
      <c r="G1" s="81"/>
      <c r="I1" s="510" t="s">
        <v>0</v>
      </c>
      <c r="J1" s="511"/>
      <c r="K1" s="511"/>
      <c r="L1" s="511"/>
      <c r="M1" s="512"/>
      <c r="Q1" s="526" t="s">
        <v>288</v>
      </c>
      <c r="R1" s="526"/>
      <c r="S1" s="526"/>
      <c r="T1" s="526"/>
      <c r="U1" s="526"/>
      <c r="V1" s="526"/>
      <c r="W1" s="526"/>
      <c r="X1" s="526"/>
    </row>
    <row r="2" spans="1:24" ht="15.75" x14ac:dyDescent="0.2">
      <c r="B2" s="555"/>
      <c r="C2" s="478"/>
      <c r="D2" s="478"/>
      <c r="E2" s="478"/>
      <c r="F2" s="479"/>
      <c r="G2" s="81"/>
      <c r="I2" s="111" t="s">
        <v>130</v>
      </c>
      <c r="J2" s="3"/>
      <c r="K2" s="3" t="s">
        <v>85</v>
      </c>
      <c r="L2" s="3"/>
      <c r="M2" s="4"/>
      <c r="Q2" s="526"/>
      <c r="R2" s="526"/>
      <c r="S2" s="526"/>
      <c r="T2" s="526"/>
      <c r="U2" s="526"/>
      <c r="V2" s="526"/>
      <c r="W2" s="526"/>
      <c r="X2" s="526"/>
    </row>
    <row r="3" spans="1:24" ht="13.5" thickBot="1" x14ac:dyDescent="0.25">
      <c r="B3" s="556" t="s">
        <v>36</v>
      </c>
      <c r="C3" s="557"/>
      <c r="D3" s="557"/>
      <c r="E3" s="423" t="s">
        <v>1</v>
      </c>
      <c r="F3" s="424" t="s">
        <v>2</v>
      </c>
      <c r="G3" s="80"/>
      <c r="I3" s="111" t="s">
        <v>86</v>
      </c>
      <c r="J3" s="3"/>
      <c r="K3" s="3"/>
      <c r="L3" s="3"/>
      <c r="M3" s="4"/>
    </row>
    <row r="4" spans="1:24" ht="13.5" thickBot="1" x14ac:dyDescent="0.25">
      <c r="B4" s="524" t="s">
        <v>3</v>
      </c>
      <c r="C4" s="525"/>
      <c r="D4" s="525"/>
      <c r="E4" s="140" t="s">
        <v>178</v>
      </c>
      <c r="F4" s="5">
        <v>125</v>
      </c>
      <c r="I4" s="425" t="s">
        <v>179</v>
      </c>
      <c r="J4" s="338"/>
      <c r="K4" s="338"/>
      <c r="L4" s="338"/>
      <c r="M4" s="426"/>
    </row>
    <row r="5" spans="1:24" x14ac:dyDescent="0.2">
      <c r="B5" s="8"/>
      <c r="S5" s="558" t="s">
        <v>35</v>
      </c>
      <c r="T5" s="559"/>
      <c r="U5" s="559"/>
      <c r="V5" s="559"/>
      <c r="W5" s="559"/>
      <c r="X5" s="560"/>
    </row>
    <row r="6" spans="1:24" ht="13.5" thickBot="1" x14ac:dyDescent="0.25">
      <c r="S6" s="427"/>
      <c r="T6" s="427"/>
      <c r="U6" s="427"/>
      <c r="V6" s="428"/>
      <c r="W6" s="428"/>
    </row>
    <row r="7" spans="1:24" ht="13.5" thickBot="1" x14ac:dyDescent="0.25">
      <c r="A7" s="517" t="s">
        <v>34</v>
      </c>
      <c r="B7" s="517" t="s">
        <v>5</v>
      </c>
      <c r="C7" s="549" t="s">
        <v>6</v>
      </c>
      <c r="D7" s="550" t="s">
        <v>7</v>
      </c>
      <c r="E7" s="551" t="s">
        <v>180</v>
      </c>
      <c r="F7" s="552" t="s">
        <v>33</v>
      </c>
      <c r="G7" s="552"/>
      <c r="H7" s="552"/>
      <c r="I7" s="552"/>
      <c r="J7" s="553" t="s">
        <v>32</v>
      </c>
      <c r="K7" s="553"/>
      <c r="L7" s="553"/>
      <c r="M7" s="553"/>
      <c r="N7" s="554" t="s">
        <v>31</v>
      </c>
      <c r="O7" s="554"/>
      <c r="P7" s="554"/>
      <c r="Q7" s="554"/>
      <c r="R7" s="166"/>
      <c r="S7" s="540" t="s">
        <v>30</v>
      </c>
      <c r="T7" s="532" t="s">
        <v>29</v>
      </c>
      <c r="U7" s="532" t="s">
        <v>28</v>
      </c>
      <c r="V7" s="532" t="s">
        <v>27</v>
      </c>
      <c r="W7" s="543" t="s">
        <v>26</v>
      </c>
      <c r="X7" s="545" t="s">
        <v>22</v>
      </c>
    </row>
    <row r="8" spans="1:24" ht="13.5" thickBot="1" x14ac:dyDescent="0.25">
      <c r="A8" s="548"/>
      <c r="B8" s="548"/>
      <c r="C8" s="549"/>
      <c r="D8" s="550"/>
      <c r="E8" s="551"/>
      <c r="F8" s="410" t="s">
        <v>25</v>
      </c>
      <c r="G8" s="429" t="s">
        <v>24</v>
      </c>
      <c r="H8" s="430" t="s">
        <v>23</v>
      </c>
      <c r="I8" s="431" t="s">
        <v>22</v>
      </c>
      <c r="J8" s="410" t="s">
        <v>25</v>
      </c>
      <c r="K8" s="429" t="s">
        <v>24</v>
      </c>
      <c r="L8" s="430" t="s">
        <v>23</v>
      </c>
      <c r="M8" s="431" t="s">
        <v>22</v>
      </c>
      <c r="N8" s="410" t="s">
        <v>25</v>
      </c>
      <c r="O8" s="429" t="s">
        <v>24</v>
      </c>
      <c r="P8" s="430" t="s">
        <v>23</v>
      </c>
      <c r="Q8" s="431" t="s">
        <v>22</v>
      </c>
      <c r="R8" s="166"/>
      <c r="S8" s="541"/>
      <c r="T8" s="542"/>
      <c r="U8" s="542"/>
      <c r="V8" s="542"/>
      <c r="W8" s="544"/>
      <c r="X8" s="546"/>
    </row>
    <row r="9" spans="1:24" x14ac:dyDescent="0.2">
      <c r="A9" s="432">
        <v>1</v>
      </c>
      <c r="B9" s="433">
        <v>1071510000289</v>
      </c>
      <c r="C9" s="434" t="s">
        <v>87</v>
      </c>
      <c r="D9" s="435" t="s">
        <v>41</v>
      </c>
      <c r="E9" s="436">
        <v>1</v>
      </c>
      <c r="F9" s="437">
        <v>48</v>
      </c>
      <c r="G9" s="438">
        <v>50</v>
      </c>
      <c r="H9" s="439">
        <v>97</v>
      </c>
      <c r="I9" s="440">
        <v>1</v>
      </c>
      <c r="J9" s="437">
        <v>51</v>
      </c>
      <c r="K9" s="438">
        <v>55</v>
      </c>
      <c r="L9" s="439">
        <v>105</v>
      </c>
      <c r="M9" s="440">
        <v>1</v>
      </c>
      <c r="N9" s="437">
        <v>40</v>
      </c>
      <c r="O9" s="438">
        <v>43</v>
      </c>
      <c r="P9" s="439">
        <v>82</v>
      </c>
      <c r="Q9" s="440">
        <v>2</v>
      </c>
      <c r="R9" s="167"/>
      <c r="S9" s="441">
        <v>9</v>
      </c>
      <c r="T9" s="442" t="s">
        <v>21</v>
      </c>
      <c r="U9" s="442" t="s">
        <v>21</v>
      </c>
      <c r="V9" s="442" t="s">
        <v>21</v>
      </c>
      <c r="W9" s="443" t="s">
        <v>21</v>
      </c>
      <c r="X9" s="440">
        <v>1</v>
      </c>
    </row>
    <row r="10" spans="1:24" x14ac:dyDescent="0.2">
      <c r="A10" s="444">
        <v>2</v>
      </c>
      <c r="B10" s="445">
        <v>1061510000038</v>
      </c>
      <c r="C10" s="446" t="s">
        <v>67</v>
      </c>
      <c r="D10" s="447" t="s">
        <v>42</v>
      </c>
      <c r="E10" s="448">
        <v>1</v>
      </c>
      <c r="F10" s="449">
        <v>42</v>
      </c>
      <c r="G10" s="450">
        <v>43</v>
      </c>
      <c r="H10" s="451">
        <v>78</v>
      </c>
      <c r="I10" s="452">
        <v>3</v>
      </c>
      <c r="J10" s="449">
        <v>49</v>
      </c>
      <c r="K10" s="450">
        <v>52</v>
      </c>
      <c r="L10" s="451">
        <v>100</v>
      </c>
      <c r="M10" s="452">
        <v>2</v>
      </c>
      <c r="N10" s="449">
        <v>45</v>
      </c>
      <c r="O10" s="450">
        <v>47</v>
      </c>
      <c r="P10" s="451">
        <v>91</v>
      </c>
      <c r="Q10" s="452">
        <v>1</v>
      </c>
      <c r="R10" s="167"/>
      <c r="S10" s="441">
        <v>8</v>
      </c>
      <c r="T10" s="442" t="s">
        <v>21</v>
      </c>
      <c r="U10" s="442" t="s">
        <v>21</v>
      </c>
      <c r="V10" s="442" t="s">
        <v>21</v>
      </c>
      <c r="W10" s="443" t="s">
        <v>21</v>
      </c>
      <c r="X10" s="452">
        <v>2</v>
      </c>
    </row>
    <row r="11" spans="1:24" x14ac:dyDescent="0.2">
      <c r="A11" s="444">
        <v>3</v>
      </c>
      <c r="B11" s="445">
        <v>1031510001969</v>
      </c>
      <c r="C11" s="446" t="s">
        <v>230</v>
      </c>
      <c r="D11" s="447" t="s">
        <v>231</v>
      </c>
      <c r="E11" s="448">
        <v>1</v>
      </c>
      <c r="F11" s="449">
        <v>45</v>
      </c>
      <c r="G11" s="450">
        <v>42</v>
      </c>
      <c r="H11" s="451">
        <v>86</v>
      </c>
      <c r="I11" s="452">
        <v>2</v>
      </c>
      <c r="J11" s="449">
        <v>50</v>
      </c>
      <c r="K11" s="450">
        <v>49</v>
      </c>
      <c r="L11" s="451">
        <v>98</v>
      </c>
      <c r="M11" s="452">
        <v>3</v>
      </c>
      <c r="N11" s="449">
        <v>42</v>
      </c>
      <c r="O11" s="450">
        <v>40</v>
      </c>
      <c r="P11" s="451">
        <v>81</v>
      </c>
      <c r="Q11" s="452">
        <v>3</v>
      </c>
      <c r="R11" s="167"/>
      <c r="S11" s="441">
        <v>7</v>
      </c>
      <c r="T11" s="442" t="s">
        <v>21</v>
      </c>
      <c r="U11" s="442" t="s">
        <v>21</v>
      </c>
      <c r="V11" s="442" t="s">
        <v>21</v>
      </c>
      <c r="W11" s="443" t="s">
        <v>21</v>
      </c>
      <c r="X11" s="452">
        <v>3</v>
      </c>
    </row>
    <row r="12" spans="1:24" x14ac:dyDescent="0.2">
      <c r="A12" s="444">
        <v>4</v>
      </c>
      <c r="B12" s="445">
        <v>1011510000290</v>
      </c>
      <c r="C12" s="446" t="s">
        <v>131</v>
      </c>
      <c r="D12" s="447" t="s">
        <v>44</v>
      </c>
      <c r="E12" s="448">
        <v>1</v>
      </c>
      <c r="F12" s="449">
        <v>38</v>
      </c>
      <c r="G12" s="450">
        <v>33</v>
      </c>
      <c r="H12" s="451">
        <v>70</v>
      </c>
      <c r="I12" s="452">
        <v>4</v>
      </c>
      <c r="J12" s="449">
        <v>41</v>
      </c>
      <c r="K12" s="450">
        <v>41</v>
      </c>
      <c r="L12" s="451">
        <v>81</v>
      </c>
      <c r="M12" s="452">
        <v>4</v>
      </c>
      <c r="N12" s="449">
        <v>37</v>
      </c>
      <c r="O12" s="450">
        <v>38</v>
      </c>
      <c r="P12" s="451">
        <v>74</v>
      </c>
      <c r="Q12" s="452">
        <v>4</v>
      </c>
      <c r="R12" s="167"/>
      <c r="S12" s="441">
        <v>6</v>
      </c>
      <c r="T12" s="442" t="s">
        <v>21</v>
      </c>
      <c r="U12" s="442" t="s">
        <v>21</v>
      </c>
      <c r="V12" s="442" t="s">
        <v>21</v>
      </c>
      <c r="W12" s="443" t="s">
        <v>21</v>
      </c>
      <c r="X12" s="452">
        <v>4</v>
      </c>
    </row>
    <row r="13" spans="1:24" x14ac:dyDescent="0.2">
      <c r="A13" s="444">
        <v>5</v>
      </c>
      <c r="B13" s="445">
        <v>1041510003400</v>
      </c>
      <c r="C13" s="446" t="s">
        <v>65</v>
      </c>
      <c r="D13" s="447" t="s">
        <v>42</v>
      </c>
      <c r="E13" s="448">
        <v>0.5</v>
      </c>
      <c r="F13" s="449">
        <v>36</v>
      </c>
      <c r="G13" s="450">
        <v>34</v>
      </c>
      <c r="H13" s="451">
        <v>69.5</v>
      </c>
      <c r="I13" s="452">
        <v>5</v>
      </c>
      <c r="J13" s="449">
        <v>38</v>
      </c>
      <c r="K13" s="450">
        <v>36</v>
      </c>
      <c r="L13" s="451">
        <v>73.5</v>
      </c>
      <c r="M13" s="452">
        <v>5</v>
      </c>
      <c r="N13" s="449">
        <v>39</v>
      </c>
      <c r="O13" s="450">
        <v>35</v>
      </c>
      <c r="P13" s="451">
        <v>73.5</v>
      </c>
      <c r="Q13" s="452">
        <v>5</v>
      </c>
      <c r="R13" s="167"/>
      <c r="S13" s="441">
        <v>5</v>
      </c>
      <c r="T13" s="442" t="s">
        <v>21</v>
      </c>
      <c r="U13" s="442" t="s">
        <v>21</v>
      </c>
      <c r="V13" s="442" t="s">
        <v>21</v>
      </c>
      <c r="W13" s="443" t="s">
        <v>21</v>
      </c>
      <c r="X13" s="452">
        <v>5</v>
      </c>
    </row>
    <row r="14" spans="1:24" x14ac:dyDescent="0.2">
      <c r="A14" s="444">
        <v>6</v>
      </c>
      <c r="B14" s="445">
        <v>1071510003303</v>
      </c>
      <c r="C14" s="446" t="s">
        <v>88</v>
      </c>
      <c r="D14" s="447" t="s">
        <v>74</v>
      </c>
      <c r="E14" s="448">
        <v>1</v>
      </c>
      <c r="F14" s="449">
        <v>34</v>
      </c>
      <c r="G14" s="450">
        <v>29</v>
      </c>
      <c r="H14" s="451">
        <v>62</v>
      </c>
      <c r="I14" s="452">
        <v>6</v>
      </c>
      <c r="J14" s="449">
        <v>37</v>
      </c>
      <c r="K14" s="450">
        <v>36</v>
      </c>
      <c r="L14" s="451">
        <v>72</v>
      </c>
      <c r="M14" s="452">
        <v>6</v>
      </c>
      <c r="N14" s="449">
        <v>38</v>
      </c>
      <c r="O14" s="450">
        <v>34</v>
      </c>
      <c r="P14" s="451">
        <v>71</v>
      </c>
      <c r="Q14" s="452">
        <v>6</v>
      </c>
      <c r="R14" s="167"/>
      <c r="S14" s="441">
        <v>4</v>
      </c>
      <c r="T14" s="442" t="s">
        <v>21</v>
      </c>
      <c r="U14" s="442" t="s">
        <v>21</v>
      </c>
      <c r="V14" s="442" t="s">
        <v>21</v>
      </c>
      <c r="W14" s="443" t="s">
        <v>21</v>
      </c>
      <c r="X14" s="452">
        <v>6</v>
      </c>
    </row>
    <row r="15" spans="1:24" x14ac:dyDescent="0.2">
      <c r="A15" s="444">
        <v>7</v>
      </c>
      <c r="B15" s="445">
        <v>1051510000094</v>
      </c>
      <c r="C15" s="446" t="s">
        <v>136</v>
      </c>
      <c r="D15" s="447" t="s">
        <v>63</v>
      </c>
      <c r="E15" s="448">
        <v>1.5</v>
      </c>
      <c r="F15" s="449">
        <v>30</v>
      </c>
      <c r="G15" s="450">
        <v>27</v>
      </c>
      <c r="H15" s="451">
        <v>55.5</v>
      </c>
      <c r="I15" s="452">
        <v>7</v>
      </c>
      <c r="J15" s="449">
        <v>29</v>
      </c>
      <c r="K15" s="450">
        <v>21</v>
      </c>
      <c r="L15" s="451">
        <v>48.5</v>
      </c>
      <c r="M15" s="452">
        <v>10</v>
      </c>
      <c r="N15" s="449">
        <v>29</v>
      </c>
      <c r="O15" s="450">
        <v>26</v>
      </c>
      <c r="P15" s="451">
        <v>53.5</v>
      </c>
      <c r="Q15" s="452">
        <v>7</v>
      </c>
      <c r="R15" s="167"/>
      <c r="S15" s="441">
        <v>3</v>
      </c>
      <c r="T15" s="442" t="s">
        <v>21</v>
      </c>
      <c r="U15" s="442" t="s">
        <v>21</v>
      </c>
      <c r="V15" s="442" t="s">
        <v>21</v>
      </c>
      <c r="W15" s="443" t="s">
        <v>21</v>
      </c>
      <c r="X15" s="452">
        <v>7</v>
      </c>
    </row>
    <row r="16" spans="1:24" x14ac:dyDescent="0.2">
      <c r="A16" s="444">
        <v>8</v>
      </c>
      <c r="B16" s="445">
        <v>1031510002280</v>
      </c>
      <c r="C16" s="446" t="s">
        <v>66</v>
      </c>
      <c r="D16" s="447" t="s">
        <v>42</v>
      </c>
      <c r="E16" s="448">
        <v>2</v>
      </c>
      <c r="F16" s="449">
        <v>28</v>
      </c>
      <c r="G16" s="450">
        <v>22</v>
      </c>
      <c r="H16" s="451">
        <v>48</v>
      </c>
      <c r="I16" s="452">
        <v>8</v>
      </c>
      <c r="J16" s="449">
        <v>36</v>
      </c>
      <c r="K16" s="450">
        <v>32</v>
      </c>
      <c r="L16" s="451">
        <v>66</v>
      </c>
      <c r="M16" s="452">
        <v>7</v>
      </c>
      <c r="N16" s="449">
        <v>30</v>
      </c>
      <c r="O16" s="450">
        <v>23</v>
      </c>
      <c r="P16" s="451">
        <v>51</v>
      </c>
      <c r="Q16" s="452">
        <v>8</v>
      </c>
      <c r="R16" s="167"/>
      <c r="S16" s="441">
        <v>2</v>
      </c>
      <c r="T16" s="442" t="s">
        <v>21</v>
      </c>
      <c r="U16" s="442" t="s">
        <v>21</v>
      </c>
      <c r="V16" s="442" t="s">
        <v>21</v>
      </c>
      <c r="W16" s="443" t="s">
        <v>21</v>
      </c>
      <c r="X16" s="452">
        <v>8</v>
      </c>
    </row>
    <row r="17" spans="1:24" x14ac:dyDescent="0.2">
      <c r="A17" s="444">
        <v>9</v>
      </c>
      <c r="B17" s="445">
        <v>1061510003690</v>
      </c>
      <c r="C17" s="446" t="s">
        <v>232</v>
      </c>
      <c r="D17" s="447" t="s">
        <v>63</v>
      </c>
      <c r="E17" s="448">
        <v>0.5</v>
      </c>
      <c r="F17" s="449">
        <v>26</v>
      </c>
      <c r="G17" s="450">
        <v>19</v>
      </c>
      <c r="H17" s="451">
        <v>44.5</v>
      </c>
      <c r="I17" s="452">
        <v>9</v>
      </c>
      <c r="J17" s="449">
        <v>30</v>
      </c>
      <c r="K17" s="450">
        <v>25</v>
      </c>
      <c r="L17" s="451">
        <v>54.5</v>
      </c>
      <c r="M17" s="452">
        <v>8</v>
      </c>
      <c r="N17" s="449">
        <v>27</v>
      </c>
      <c r="O17" s="450">
        <v>22</v>
      </c>
      <c r="P17" s="451">
        <v>48.5</v>
      </c>
      <c r="Q17" s="452">
        <v>9</v>
      </c>
      <c r="R17" s="167"/>
      <c r="S17" s="441">
        <v>1</v>
      </c>
      <c r="T17" s="442" t="s">
        <v>21</v>
      </c>
      <c r="U17" s="442" t="s">
        <v>21</v>
      </c>
      <c r="V17" s="442" t="s">
        <v>21</v>
      </c>
      <c r="W17" s="443" t="s">
        <v>21</v>
      </c>
      <c r="X17" s="452">
        <v>9</v>
      </c>
    </row>
    <row r="18" spans="1:24" x14ac:dyDescent="0.2">
      <c r="A18" s="444">
        <v>10</v>
      </c>
      <c r="B18" s="445">
        <v>1011510003084</v>
      </c>
      <c r="C18" s="446" t="s">
        <v>158</v>
      </c>
      <c r="D18" s="447" t="s">
        <v>42</v>
      </c>
      <c r="E18" s="448">
        <v>5.5</v>
      </c>
      <c r="F18" s="449">
        <v>25</v>
      </c>
      <c r="G18" s="450">
        <v>15</v>
      </c>
      <c r="H18" s="451">
        <v>34.5</v>
      </c>
      <c r="I18" s="452">
        <v>10</v>
      </c>
      <c r="J18" s="449">
        <v>30</v>
      </c>
      <c r="K18" s="450">
        <v>29</v>
      </c>
      <c r="L18" s="451">
        <v>53.5</v>
      </c>
      <c r="M18" s="452">
        <v>9</v>
      </c>
      <c r="N18" s="449">
        <v>27</v>
      </c>
      <c r="O18" s="450">
        <v>19</v>
      </c>
      <c r="P18" s="451">
        <v>40.5</v>
      </c>
      <c r="Q18" s="452">
        <v>10</v>
      </c>
      <c r="R18" s="167"/>
      <c r="S18" s="441">
        <v>0</v>
      </c>
      <c r="T18" s="442" t="s">
        <v>21</v>
      </c>
      <c r="U18" s="442" t="s">
        <v>21</v>
      </c>
      <c r="V18" s="442" t="s">
        <v>21</v>
      </c>
      <c r="W18" s="443" t="s">
        <v>21</v>
      </c>
      <c r="X18" s="452">
        <v>10</v>
      </c>
    </row>
    <row r="19" spans="1:24" ht="13.5" thickBot="1" x14ac:dyDescent="0.25"/>
    <row r="20" spans="1:24" ht="13.5" thickBot="1" x14ac:dyDescent="0.25">
      <c r="A20" s="547" t="s">
        <v>34</v>
      </c>
      <c r="B20" s="547" t="s">
        <v>5</v>
      </c>
      <c r="C20" s="549" t="s">
        <v>6</v>
      </c>
      <c r="D20" s="550" t="s">
        <v>7</v>
      </c>
      <c r="E20" s="551" t="s">
        <v>180</v>
      </c>
      <c r="F20" s="552" t="s">
        <v>33</v>
      </c>
      <c r="G20" s="552"/>
      <c r="H20" s="552"/>
      <c r="I20" s="552"/>
      <c r="J20" s="553" t="s">
        <v>32</v>
      </c>
      <c r="K20" s="553"/>
      <c r="L20" s="553"/>
      <c r="M20" s="553"/>
      <c r="N20" s="554" t="s">
        <v>31</v>
      </c>
      <c r="O20" s="554"/>
      <c r="P20" s="554"/>
      <c r="Q20" s="554"/>
      <c r="R20" s="166"/>
      <c r="S20" s="540" t="s">
        <v>30</v>
      </c>
      <c r="T20" s="532" t="s">
        <v>29</v>
      </c>
      <c r="U20" s="532" t="s">
        <v>28</v>
      </c>
      <c r="V20" s="532" t="s">
        <v>27</v>
      </c>
      <c r="W20" s="543" t="s">
        <v>26</v>
      </c>
      <c r="X20" s="545" t="s">
        <v>9</v>
      </c>
    </row>
    <row r="21" spans="1:24" ht="13.5" thickBot="1" x14ac:dyDescent="0.25">
      <c r="A21" s="548"/>
      <c r="B21" s="548"/>
      <c r="C21" s="549"/>
      <c r="D21" s="550"/>
      <c r="E21" s="551"/>
      <c r="F21" s="410" t="s">
        <v>25</v>
      </c>
      <c r="G21" s="429" t="s">
        <v>24</v>
      </c>
      <c r="H21" s="430" t="s">
        <v>23</v>
      </c>
      <c r="I21" s="431" t="s">
        <v>22</v>
      </c>
      <c r="J21" s="410" t="s">
        <v>25</v>
      </c>
      <c r="K21" s="429" t="s">
        <v>24</v>
      </c>
      <c r="L21" s="430" t="s">
        <v>23</v>
      </c>
      <c r="M21" s="431" t="s">
        <v>22</v>
      </c>
      <c r="N21" s="410" t="s">
        <v>25</v>
      </c>
      <c r="O21" s="429" t="s">
        <v>24</v>
      </c>
      <c r="P21" s="430" t="s">
        <v>23</v>
      </c>
      <c r="Q21" s="431" t="s">
        <v>22</v>
      </c>
      <c r="R21" s="166"/>
      <c r="S21" s="541"/>
      <c r="T21" s="542"/>
      <c r="U21" s="542"/>
      <c r="V21" s="542"/>
      <c r="W21" s="544"/>
      <c r="X21" s="546"/>
    </row>
    <row r="22" spans="1:24" x14ac:dyDescent="0.2">
      <c r="A22" s="432">
        <v>1</v>
      </c>
      <c r="B22" s="433">
        <v>2051510000045</v>
      </c>
      <c r="C22" s="434" t="s">
        <v>159</v>
      </c>
      <c r="D22" s="435" t="s">
        <v>41</v>
      </c>
      <c r="E22" s="436">
        <v>0</v>
      </c>
      <c r="F22" s="437">
        <v>55</v>
      </c>
      <c r="G22" s="438">
        <v>62</v>
      </c>
      <c r="H22" s="439">
        <v>117</v>
      </c>
      <c r="I22" s="440">
        <v>1</v>
      </c>
      <c r="J22" s="437">
        <v>55</v>
      </c>
      <c r="K22" s="438">
        <v>60</v>
      </c>
      <c r="L22" s="439">
        <v>115</v>
      </c>
      <c r="M22" s="440">
        <v>1</v>
      </c>
      <c r="N22" s="437">
        <v>55</v>
      </c>
      <c r="O22" s="438">
        <v>61</v>
      </c>
      <c r="P22" s="439">
        <v>116</v>
      </c>
      <c r="Q22" s="440">
        <v>1</v>
      </c>
      <c r="R22" s="167"/>
      <c r="S22" s="441">
        <v>17</v>
      </c>
      <c r="T22" s="442" t="s">
        <v>21</v>
      </c>
      <c r="U22" s="442" t="s">
        <v>21</v>
      </c>
      <c r="V22" s="442" t="s">
        <v>21</v>
      </c>
      <c r="W22" s="453" t="s">
        <v>21</v>
      </c>
      <c r="X22" s="440">
        <v>1</v>
      </c>
    </row>
    <row r="23" spans="1:24" x14ac:dyDescent="0.2">
      <c r="A23" s="444">
        <v>2</v>
      </c>
      <c r="B23" s="445">
        <v>2061510000050</v>
      </c>
      <c r="C23" s="446" t="s">
        <v>78</v>
      </c>
      <c r="D23" s="447" t="s">
        <v>41</v>
      </c>
      <c r="E23" s="448">
        <v>0.5</v>
      </c>
      <c r="F23" s="449">
        <v>44</v>
      </c>
      <c r="G23" s="450">
        <v>46</v>
      </c>
      <c r="H23" s="451">
        <v>89.5</v>
      </c>
      <c r="I23" s="452">
        <v>2</v>
      </c>
      <c r="J23" s="449">
        <v>48</v>
      </c>
      <c r="K23" s="450">
        <v>50</v>
      </c>
      <c r="L23" s="451">
        <v>97.5</v>
      </c>
      <c r="M23" s="452">
        <v>2</v>
      </c>
      <c r="N23" s="449">
        <v>48</v>
      </c>
      <c r="O23" s="450">
        <v>53</v>
      </c>
      <c r="P23" s="451">
        <v>100.5</v>
      </c>
      <c r="Q23" s="452">
        <v>2</v>
      </c>
      <c r="R23" s="167"/>
      <c r="S23" s="441">
        <v>16</v>
      </c>
      <c r="T23" s="442" t="s">
        <v>21</v>
      </c>
      <c r="U23" s="442" t="s">
        <v>21</v>
      </c>
      <c r="V23" s="442" t="s">
        <v>21</v>
      </c>
      <c r="W23" s="453" t="s">
        <v>21</v>
      </c>
      <c r="X23" s="452">
        <v>2</v>
      </c>
    </row>
    <row r="24" spans="1:24" x14ac:dyDescent="0.2">
      <c r="A24" s="444">
        <v>3</v>
      </c>
      <c r="B24" s="445">
        <v>2051510000297</v>
      </c>
      <c r="C24" s="446" t="s">
        <v>114</v>
      </c>
      <c r="D24" s="447" t="s">
        <v>41</v>
      </c>
      <c r="E24" s="448">
        <v>2.5</v>
      </c>
      <c r="F24" s="449">
        <v>42</v>
      </c>
      <c r="G24" s="450">
        <v>44</v>
      </c>
      <c r="H24" s="451">
        <v>83.5</v>
      </c>
      <c r="I24" s="452">
        <v>3</v>
      </c>
      <c r="J24" s="449">
        <v>43</v>
      </c>
      <c r="K24" s="450">
        <v>45</v>
      </c>
      <c r="L24" s="451">
        <v>85.5</v>
      </c>
      <c r="M24" s="452">
        <v>3</v>
      </c>
      <c r="N24" s="449">
        <v>39</v>
      </c>
      <c r="O24" s="450">
        <v>41</v>
      </c>
      <c r="P24" s="451">
        <v>77.5</v>
      </c>
      <c r="Q24" s="452">
        <v>4</v>
      </c>
      <c r="R24" s="167"/>
      <c r="S24" s="441">
        <v>15</v>
      </c>
      <c r="T24" s="442" t="s">
        <v>21</v>
      </c>
      <c r="U24" s="442" t="s">
        <v>21</v>
      </c>
      <c r="V24" s="442" t="s">
        <v>21</v>
      </c>
      <c r="W24" s="453" t="s">
        <v>21</v>
      </c>
      <c r="X24" s="452">
        <v>3</v>
      </c>
    </row>
    <row r="25" spans="1:24" x14ac:dyDescent="0.2">
      <c r="A25" s="444">
        <v>4</v>
      </c>
      <c r="B25" s="445">
        <v>2051510000300</v>
      </c>
      <c r="C25" s="446" t="s">
        <v>115</v>
      </c>
      <c r="D25" s="447" t="s">
        <v>63</v>
      </c>
      <c r="E25" s="448">
        <v>1.5</v>
      </c>
      <c r="F25" s="449">
        <v>41</v>
      </c>
      <c r="G25" s="450">
        <v>42</v>
      </c>
      <c r="H25" s="451">
        <v>81.5</v>
      </c>
      <c r="I25" s="452">
        <v>4</v>
      </c>
      <c r="J25" s="449">
        <v>40</v>
      </c>
      <c r="K25" s="450">
        <v>43</v>
      </c>
      <c r="L25" s="451">
        <v>81.5</v>
      </c>
      <c r="M25" s="452">
        <v>4</v>
      </c>
      <c r="N25" s="449">
        <v>38</v>
      </c>
      <c r="O25" s="450">
        <v>38</v>
      </c>
      <c r="P25" s="451">
        <v>74.5</v>
      </c>
      <c r="Q25" s="452">
        <v>5</v>
      </c>
      <c r="R25" s="167"/>
      <c r="S25" s="441">
        <v>14</v>
      </c>
      <c r="T25" s="442" t="s">
        <v>21</v>
      </c>
      <c r="U25" s="442" t="s">
        <v>21</v>
      </c>
      <c r="V25" s="442" t="s">
        <v>21</v>
      </c>
      <c r="W25" s="453" t="s">
        <v>21</v>
      </c>
      <c r="X25" s="452">
        <v>4</v>
      </c>
    </row>
    <row r="26" spans="1:24" x14ac:dyDescent="0.2">
      <c r="A26" s="444">
        <v>5</v>
      </c>
      <c r="B26" s="445">
        <v>2901510001970</v>
      </c>
      <c r="C26" s="446" t="s">
        <v>276</v>
      </c>
      <c r="D26" s="447" t="s">
        <v>41</v>
      </c>
      <c r="E26" s="448">
        <v>3</v>
      </c>
      <c r="F26" s="449">
        <v>40</v>
      </c>
      <c r="G26" s="450">
        <v>43</v>
      </c>
      <c r="H26" s="451">
        <v>80</v>
      </c>
      <c r="I26" s="452">
        <v>5</v>
      </c>
      <c r="J26" s="449">
        <v>35</v>
      </c>
      <c r="K26" s="450">
        <v>39</v>
      </c>
      <c r="L26" s="451">
        <v>71</v>
      </c>
      <c r="M26" s="452">
        <v>5</v>
      </c>
      <c r="N26" s="449">
        <v>40</v>
      </c>
      <c r="O26" s="450">
        <v>44</v>
      </c>
      <c r="P26" s="451">
        <v>81</v>
      </c>
      <c r="Q26" s="452">
        <v>3</v>
      </c>
      <c r="R26" s="167"/>
      <c r="S26" s="441">
        <v>13</v>
      </c>
      <c r="T26" s="442" t="s">
        <v>21</v>
      </c>
      <c r="U26" s="442" t="s">
        <v>21</v>
      </c>
      <c r="V26" s="442" t="s">
        <v>21</v>
      </c>
      <c r="W26" s="453" t="s">
        <v>21</v>
      </c>
      <c r="X26" s="452">
        <v>5</v>
      </c>
    </row>
    <row r="27" spans="1:24" x14ac:dyDescent="0.2">
      <c r="A27" s="444">
        <v>6</v>
      </c>
      <c r="B27" s="445">
        <v>2021510000049</v>
      </c>
      <c r="C27" s="446" t="s">
        <v>68</v>
      </c>
      <c r="D27" s="447" t="s">
        <v>41</v>
      </c>
      <c r="E27" s="448">
        <v>1.5</v>
      </c>
      <c r="F27" s="449">
        <v>35</v>
      </c>
      <c r="G27" s="450">
        <v>35</v>
      </c>
      <c r="H27" s="451">
        <v>68.5</v>
      </c>
      <c r="I27" s="452">
        <v>6</v>
      </c>
      <c r="J27" s="449">
        <v>35</v>
      </c>
      <c r="K27" s="450">
        <v>33</v>
      </c>
      <c r="L27" s="451">
        <v>66.5</v>
      </c>
      <c r="M27" s="452">
        <v>9</v>
      </c>
      <c r="N27" s="449">
        <v>35</v>
      </c>
      <c r="O27" s="450">
        <v>39</v>
      </c>
      <c r="P27" s="451">
        <v>72.5</v>
      </c>
      <c r="Q27" s="452">
        <v>6</v>
      </c>
      <c r="R27" s="167"/>
      <c r="S27" s="441">
        <v>12</v>
      </c>
      <c r="T27" s="442" t="s">
        <v>21</v>
      </c>
      <c r="U27" s="442" t="s">
        <v>21</v>
      </c>
      <c r="V27" s="442" t="s">
        <v>21</v>
      </c>
      <c r="W27" s="453" t="s">
        <v>21</v>
      </c>
      <c r="X27" s="452">
        <v>6</v>
      </c>
    </row>
    <row r="28" spans="1:24" x14ac:dyDescent="0.2">
      <c r="A28" s="444">
        <v>7</v>
      </c>
      <c r="B28" s="445">
        <v>2041510002379</v>
      </c>
      <c r="C28" s="446" t="s">
        <v>191</v>
      </c>
      <c r="D28" s="447" t="s">
        <v>74</v>
      </c>
      <c r="E28" s="448">
        <v>1.5</v>
      </c>
      <c r="F28" s="449">
        <v>33</v>
      </c>
      <c r="G28" s="450">
        <v>33</v>
      </c>
      <c r="H28" s="451">
        <v>64.5</v>
      </c>
      <c r="I28" s="452">
        <v>9</v>
      </c>
      <c r="J28" s="449">
        <v>34</v>
      </c>
      <c r="K28" s="450">
        <v>37</v>
      </c>
      <c r="L28" s="451">
        <v>69.5</v>
      </c>
      <c r="M28" s="452">
        <v>6</v>
      </c>
      <c r="N28" s="449">
        <v>34</v>
      </c>
      <c r="O28" s="450">
        <v>36</v>
      </c>
      <c r="P28" s="451">
        <v>68.5</v>
      </c>
      <c r="Q28" s="452">
        <v>7</v>
      </c>
      <c r="R28" s="167"/>
      <c r="S28" s="441">
        <v>11</v>
      </c>
      <c r="T28" s="442" t="s">
        <v>21</v>
      </c>
      <c r="U28" s="442" t="s">
        <v>21</v>
      </c>
      <c r="V28" s="442" t="s">
        <v>21</v>
      </c>
      <c r="W28" s="453" t="s">
        <v>21</v>
      </c>
      <c r="X28" s="452">
        <v>7</v>
      </c>
    </row>
    <row r="29" spans="1:24" x14ac:dyDescent="0.2">
      <c r="A29" s="444">
        <v>8</v>
      </c>
      <c r="B29" s="445">
        <v>2031510002378</v>
      </c>
      <c r="C29" s="446" t="s">
        <v>160</v>
      </c>
      <c r="D29" s="447" t="s">
        <v>74</v>
      </c>
      <c r="E29" s="448">
        <v>1.5</v>
      </c>
      <c r="F29" s="449">
        <v>34</v>
      </c>
      <c r="G29" s="450">
        <v>35</v>
      </c>
      <c r="H29" s="451">
        <v>67.5</v>
      </c>
      <c r="I29" s="452">
        <v>7</v>
      </c>
      <c r="J29" s="449">
        <v>35</v>
      </c>
      <c r="K29" s="450">
        <v>35</v>
      </c>
      <c r="L29" s="451">
        <v>68.5</v>
      </c>
      <c r="M29" s="452">
        <v>7</v>
      </c>
      <c r="N29" s="449">
        <v>35</v>
      </c>
      <c r="O29" s="450">
        <v>34</v>
      </c>
      <c r="P29" s="451">
        <v>67.5</v>
      </c>
      <c r="Q29" s="452">
        <v>8</v>
      </c>
      <c r="R29" s="167"/>
      <c r="S29" s="441">
        <v>10</v>
      </c>
      <c r="T29" s="442" t="s">
        <v>21</v>
      </c>
      <c r="U29" s="442" t="s">
        <v>21</v>
      </c>
      <c r="V29" s="442" t="s">
        <v>21</v>
      </c>
      <c r="W29" s="453" t="s">
        <v>21</v>
      </c>
      <c r="X29" s="452">
        <v>8</v>
      </c>
    </row>
    <row r="30" spans="1:24" x14ac:dyDescent="0.2">
      <c r="A30" s="444">
        <v>9</v>
      </c>
      <c r="B30" s="445">
        <v>2071510000095</v>
      </c>
      <c r="C30" s="446" t="s">
        <v>119</v>
      </c>
      <c r="D30" s="447" t="s">
        <v>63</v>
      </c>
      <c r="E30" s="448">
        <v>5</v>
      </c>
      <c r="F30" s="449">
        <v>32</v>
      </c>
      <c r="G30" s="450">
        <v>32</v>
      </c>
      <c r="H30" s="451">
        <v>59</v>
      </c>
      <c r="I30" s="452">
        <v>11</v>
      </c>
      <c r="J30" s="449">
        <v>34</v>
      </c>
      <c r="K30" s="450">
        <v>33</v>
      </c>
      <c r="L30" s="451">
        <v>62</v>
      </c>
      <c r="M30" s="452">
        <v>11</v>
      </c>
      <c r="N30" s="449">
        <v>35</v>
      </c>
      <c r="O30" s="450">
        <v>34</v>
      </c>
      <c r="P30" s="451">
        <v>64</v>
      </c>
      <c r="Q30" s="452">
        <v>9</v>
      </c>
      <c r="R30" s="167"/>
      <c r="S30" s="441">
        <v>9</v>
      </c>
      <c r="T30" s="442" t="s">
        <v>21</v>
      </c>
      <c r="U30" s="442" t="s">
        <v>21</v>
      </c>
      <c r="V30" s="442" t="s">
        <v>21</v>
      </c>
      <c r="W30" s="453" t="s">
        <v>21</v>
      </c>
      <c r="X30" s="452">
        <v>9</v>
      </c>
    </row>
    <row r="31" spans="1:24" x14ac:dyDescent="0.2">
      <c r="A31" s="444">
        <v>10</v>
      </c>
      <c r="B31" s="445">
        <v>2061510002380</v>
      </c>
      <c r="C31" s="446" t="s">
        <v>80</v>
      </c>
      <c r="D31" s="447" t="s">
        <v>74</v>
      </c>
      <c r="E31" s="448">
        <v>1</v>
      </c>
      <c r="F31" s="449">
        <v>35</v>
      </c>
      <c r="G31" s="450">
        <v>32</v>
      </c>
      <c r="H31" s="451">
        <v>66</v>
      </c>
      <c r="I31" s="452">
        <v>8</v>
      </c>
      <c r="J31" s="449">
        <v>30</v>
      </c>
      <c r="K31" s="450">
        <v>28</v>
      </c>
      <c r="L31" s="451">
        <v>57</v>
      </c>
      <c r="M31" s="452">
        <v>12</v>
      </c>
      <c r="N31" s="449">
        <v>31</v>
      </c>
      <c r="O31" s="450">
        <v>25</v>
      </c>
      <c r="P31" s="451">
        <v>55</v>
      </c>
      <c r="Q31" s="452">
        <v>12</v>
      </c>
      <c r="R31" s="167"/>
      <c r="S31" s="441">
        <v>7</v>
      </c>
      <c r="T31" s="442">
        <v>2</v>
      </c>
      <c r="U31" s="442" t="s">
        <v>21</v>
      </c>
      <c r="V31" s="442" t="s">
        <v>21</v>
      </c>
      <c r="W31" s="453" t="s">
        <v>21</v>
      </c>
      <c r="X31" s="452">
        <v>10</v>
      </c>
    </row>
    <row r="32" spans="1:24" x14ac:dyDescent="0.2">
      <c r="A32" s="444">
        <v>11</v>
      </c>
      <c r="B32" s="445">
        <v>2041510002387</v>
      </c>
      <c r="C32" s="446" t="s">
        <v>79</v>
      </c>
      <c r="D32" s="447" t="s">
        <v>74</v>
      </c>
      <c r="E32" s="448">
        <v>6.5</v>
      </c>
      <c r="F32" s="449">
        <v>35</v>
      </c>
      <c r="G32" s="450">
        <v>34</v>
      </c>
      <c r="H32" s="451">
        <v>62.5</v>
      </c>
      <c r="I32" s="452">
        <v>10</v>
      </c>
      <c r="J32" s="449">
        <v>29</v>
      </c>
      <c r="K32" s="450">
        <v>30</v>
      </c>
      <c r="L32" s="451">
        <v>52.5</v>
      </c>
      <c r="M32" s="452">
        <v>13</v>
      </c>
      <c r="N32" s="449">
        <v>36</v>
      </c>
      <c r="O32" s="450">
        <v>32</v>
      </c>
      <c r="P32" s="451">
        <v>61.5</v>
      </c>
      <c r="Q32" s="452">
        <v>10</v>
      </c>
      <c r="R32" s="167"/>
      <c r="S32" s="441">
        <v>7</v>
      </c>
      <c r="T32" s="442">
        <v>1</v>
      </c>
      <c r="U32" s="442" t="s">
        <v>21</v>
      </c>
      <c r="V32" s="442" t="s">
        <v>21</v>
      </c>
      <c r="W32" s="453" t="s">
        <v>21</v>
      </c>
      <c r="X32" s="452">
        <v>11</v>
      </c>
    </row>
    <row r="33" spans="1:24" x14ac:dyDescent="0.2">
      <c r="A33" s="444">
        <v>12</v>
      </c>
      <c r="B33" s="445">
        <v>2011510000053</v>
      </c>
      <c r="C33" s="446" t="s">
        <v>83</v>
      </c>
      <c r="D33" s="447" t="s">
        <v>41</v>
      </c>
      <c r="E33" s="448">
        <v>1.5</v>
      </c>
      <c r="F33" s="449">
        <v>33</v>
      </c>
      <c r="G33" s="450">
        <v>27</v>
      </c>
      <c r="H33" s="451">
        <v>58.5</v>
      </c>
      <c r="I33" s="452">
        <v>12</v>
      </c>
      <c r="J33" s="449">
        <v>36</v>
      </c>
      <c r="K33" s="450">
        <v>33</v>
      </c>
      <c r="L33" s="451">
        <v>67.5</v>
      </c>
      <c r="M33" s="452">
        <v>8</v>
      </c>
      <c r="N33" s="449">
        <v>27</v>
      </c>
      <c r="O33" s="450">
        <v>19</v>
      </c>
      <c r="P33" s="451">
        <v>44.5</v>
      </c>
      <c r="Q33" s="452">
        <v>16</v>
      </c>
      <c r="R33" s="167"/>
      <c r="S33" s="441">
        <v>6</v>
      </c>
      <c r="T33" s="442">
        <v>2</v>
      </c>
      <c r="U33" s="442" t="s">
        <v>21</v>
      </c>
      <c r="V33" s="442" t="s">
        <v>21</v>
      </c>
      <c r="W33" s="453" t="s">
        <v>21</v>
      </c>
      <c r="X33" s="452">
        <v>12</v>
      </c>
    </row>
    <row r="34" spans="1:24" x14ac:dyDescent="0.2">
      <c r="A34" s="444">
        <v>13</v>
      </c>
      <c r="B34" s="445">
        <v>2071510000055</v>
      </c>
      <c r="C34" s="446" t="s">
        <v>93</v>
      </c>
      <c r="D34" s="447" t="s">
        <v>44</v>
      </c>
      <c r="E34" s="448">
        <v>1</v>
      </c>
      <c r="F34" s="449">
        <v>25</v>
      </c>
      <c r="G34" s="450">
        <v>21</v>
      </c>
      <c r="H34" s="451">
        <v>45</v>
      </c>
      <c r="I34" s="452">
        <v>16</v>
      </c>
      <c r="J34" s="449">
        <v>32</v>
      </c>
      <c r="K34" s="450">
        <v>33</v>
      </c>
      <c r="L34" s="451">
        <v>64</v>
      </c>
      <c r="M34" s="452">
        <v>10</v>
      </c>
      <c r="N34" s="449">
        <v>30</v>
      </c>
      <c r="O34" s="450">
        <v>29</v>
      </c>
      <c r="P34" s="451">
        <v>58</v>
      </c>
      <c r="Q34" s="452">
        <v>11</v>
      </c>
      <c r="R34" s="167"/>
      <c r="S34" s="441">
        <v>6</v>
      </c>
      <c r="T34" s="442">
        <v>1</v>
      </c>
      <c r="U34" s="442" t="s">
        <v>21</v>
      </c>
      <c r="V34" s="442" t="s">
        <v>21</v>
      </c>
      <c r="W34" s="453" t="s">
        <v>21</v>
      </c>
      <c r="X34" s="452">
        <v>13</v>
      </c>
    </row>
    <row r="35" spans="1:24" x14ac:dyDescent="0.2">
      <c r="A35" s="444">
        <v>14</v>
      </c>
      <c r="B35" s="445">
        <v>2051510003422</v>
      </c>
      <c r="C35" s="446" t="s">
        <v>121</v>
      </c>
      <c r="D35" s="447" t="s">
        <v>41</v>
      </c>
      <c r="E35" s="448">
        <v>3</v>
      </c>
      <c r="F35" s="449">
        <v>31</v>
      </c>
      <c r="G35" s="450">
        <v>29</v>
      </c>
      <c r="H35" s="451">
        <v>57</v>
      </c>
      <c r="I35" s="452">
        <v>13</v>
      </c>
      <c r="J35" s="449">
        <v>28</v>
      </c>
      <c r="K35" s="450">
        <v>25</v>
      </c>
      <c r="L35" s="451">
        <v>50</v>
      </c>
      <c r="M35" s="452">
        <v>14</v>
      </c>
      <c r="N35" s="449">
        <v>29</v>
      </c>
      <c r="O35" s="450">
        <v>26</v>
      </c>
      <c r="P35" s="451">
        <v>52</v>
      </c>
      <c r="Q35" s="452">
        <v>13</v>
      </c>
      <c r="R35" s="167"/>
      <c r="S35" s="441">
        <v>4</v>
      </c>
      <c r="T35" s="442" t="s">
        <v>21</v>
      </c>
      <c r="U35" s="442" t="s">
        <v>21</v>
      </c>
      <c r="V35" s="442" t="s">
        <v>21</v>
      </c>
      <c r="W35" s="453" t="s">
        <v>21</v>
      </c>
      <c r="X35" s="452">
        <v>14</v>
      </c>
    </row>
    <row r="36" spans="1:24" x14ac:dyDescent="0.2">
      <c r="A36" s="444">
        <v>15</v>
      </c>
      <c r="B36" s="445">
        <v>2011510000051</v>
      </c>
      <c r="C36" s="446" t="s">
        <v>218</v>
      </c>
      <c r="D36" s="447" t="s">
        <v>74</v>
      </c>
      <c r="E36" s="448">
        <v>2.5</v>
      </c>
      <c r="F36" s="449">
        <v>26</v>
      </c>
      <c r="G36" s="450">
        <v>25</v>
      </c>
      <c r="H36" s="451">
        <v>48.5</v>
      </c>
      <c r="I36" s="452">
        <v>15</v>
      </c>
      <c r="J36" s="449">
        <v>27</v>
      </c>
      <c r="K36" s="450">
        <v>22</v>
      </c>
      <c r="L36" s="451">
        <v>46.5</v>
      </c>
      <c r="M36" s="452">
        <v>16</v>
      </c>
      <c r="N36" s="449">
        <v>28</v>
      </c>
      <c r="O36" s="450">
        <v>25</v>
      </c>
      <c r="P36" s="451">
        <v>50.5</v>
      </c>
      <c r="Q36" s="452">
        <v>14</v>
      </c>
      <c r="R36" s="167"/>
      <c r="S36" s="441">
        <v>3</v>
      </c>
      <c r="T36" s="442" t="s">
        <v>21</v>
      </c>
      <c r="U36" s="442" t="s">
        <v>21</v>
      </c>
      <c r="V36" s="442" t="s">
        <v>21</v>
      </c>
      <c r="W36" s="453" t="s">
        <v>21</v>
      </c>
      <c r="X36" s="452">
        <v>15</v>
      </c>
    </row>
    <row r="37" spans="1:24" x14ac:dyDescent="0.2">
      <c r="A37" s="444">
        <v>16</v>
      </c>
      <c r="B37" s="445">
        <v>2051510003076</v>
      </c>
      <c r="C37" s="446" t="s">
        <v>43</v>
      </c>
      <c r="D37" s="447" t="s">
        <v>44</v>
      </c>
      <c r="E37" s="448">
        <v>2</v>
      </c>
      <c r="F37" s="449">
        <v>23</v>
      </c>
      <c r="G37" s="450">
        <v>20</v>
      </c>
      <c r="H37" s="451">
        <v>41</v>
      </c>
      <c r="I37" s="452">
        <v>17</v>
      </c>
      <c r="J37" s="449">
        <v>26</v>
      </c>
      <c r="K37" s="450">
        <v>26</v>
      </c>
      <c r="L37" s="451">
        <v>50</v>
      </c>
      <c r="M37" s="452">
        <v>14</v>
      </c>
      <c r="N37" s="449">
        <v>25</v>
      </c>
      <c r="O37" s="450">
        <v>25</v>
      </c>
      <c r="P37" s="451">
        <v>48</v>
      </c>
      <c r="Q37" s="452">
        <v>15</v>
      </c>
      <c r="R37" s="167"/>
      <c r="S37" s="441">
        <v>2</v>
      </c>
      <c r="T37" s="442" t="s">
        <v>21</v>
      </c>
      <c r="U37" s="442" t="s">
        <v>21</v>
      </c>
      <c r="V37" s="442" t="s">
        <v>21</v>
      </c>
      <c r="W37" s="453" t="s">
        <v>21</v>
      </c>
      <c r="X37" s="452">
        <v>16</v>
      </c>
    </row>
    <row r="38" spans="1:24" x14ac:dyDescent="0.2">
      <c r="A38" s="444">
        <v>17</v>
      </c>
      <c r="B38" s="445">
        <v>2041510003304</v>
      </c>
      <c r="C38" s="446" t="s">
        <v>118</v>
      </c>
      <c r="D38" s="447" t="s">
        <v>63</v>
      </c>
      <c r="E38" s="448">
        <v>1.5</v>
      </c>
      <c r="F38" s="449">
        <v>28</v>
      </c>
      <c r="G38" s="450">
        <v>27</v>
      </c>
      <c r="H38" s="451">
        <v>53.5</v>
      </c>
      <c r="I38" s="452">
        <v>14</v>
      </c>
      <c r="J38" s="449">
        <v>24</v>
      </c>
      <c r="K38" s="450">
        <v>21</v>
      </c>
      <c r="L38" s="451">
        <v>43.5</v>
      </c>
      <c r="M38" s="452">
        <v>17</v>
      </c>
      <c r="N38" s="449">
        <v>22</v>
      </c>
      <c r="O38" s="450">
        <v>18</v>
      </c>
      <c r="P38" s="451">
        <v>38.5</v>
      </c>
      <c r="Q38" s="452">
        <v>17</v>
      </c>
      <c r="R38" s="167"/>
      <c r="S38" s="441">
        <v>1</v>
      </c>
      <c r="T38" s="442" t="s">
        <v>21</v>
      </c>
      <c r="U38" s="442" t="s">
        <v>21</v>
      </c>
      <c r="V38" s="442" t="s">
        <v>21</v>
      </c>
      <c r="W38" s="453" t="s">
        <v>21</v>
      </c>
      <c r="X38" s="452">
        <v>17</v>
      </c>
    </row>
    <row r="39" spans="1:24" x14ac:dyDescent="0.2">
      <c r="A39" s="444">
        <v>18</v>
      </c>
      <c r="B39" s="445">
        <v>2071510004888</v>
      </c>
      <c r="C39" s="446" t="s">
        <v>75</v>
      </c>
      <c r="D39" s="447" t="s">
        <v>74</v>
      </c>
      <c r="E39" s="448">
        <v>1</v>
      </c>
      <c r="F39" s="449">
        <v>22</v>
      </c>
      <c r="G39" s="450">
        <v>19</v>
      </c>
      <c r="H39" s="451">
        <v>40</v>
      </c>
      <c r="I39" s="452">
        <v>18</v>
      </c>
      <c r="J39" s="449">
        <v>20</v>
      </c>
      <c r="K39" s="450">
        <v>15</v>
      </c>
      <c r="L39" s="451">
        <v>34</v>
      </c>
      <c r="M39" s="452">
        <v>18</v>
      </c>
      <c r="N39" s="449">
        <v>17</v>
      </c>
      <c r="O39" s="450">
        <v>11</v>
      </c>
      <c r="P39" s="451">
        <v>27</v>
      </c>
      <c r="Q39" s="452">
        <v>18</v>
      </c>
      <c r="R39" s="167"/>
      <c r="S39" s="441">
        <v>0</v>
      </c>
      <c r="T39" s="442" t="s">
        <v>21</v>
      </c>
      <c r="U39" s="442" t="s">
        <v>21</v>
      </c>
      <c r="V39" s="442" t="s">
        <v>21</v>
      </c>
      <c r="W39" s="453" t="s">
        <v>21</v>
      </c>
      <c r="X39" s="452">
        <v>18</v>
      </c>
    </row>
  </sheetData>
  <mergeCells count="35">
    <mergeCell ref="S5:X5"/>
    <mergeCell ref="Q1:X2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N20:Q20"/>
    <mergeCell ref="J7:M7"/>
    <mergeCell ref="N7:Q7"/>
    <mergeCell ref="S7:S8"/>
    <mergeCell ref="T7:T8"/>
    <mergeCell ref="U7:U8"/>
    <mergeCell ref="S20:S21"/>
    <mergeCell ref="T20:T21"/>
    <mergeCell ref="U20:U21"/>
    <mergeCell ref="V20:V21"/>
    <mergeCell ref="W20:W21"/>
  </mergeCells>
  <pageMargins left="0.25" right="0.25" top="0.75" bottom="0.75" header="0.3" footer="0.3"/>
  <pageSetup scale="7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2"/>
  <sheetViews>
    <sheetView zoomScaleNormal="100" workbookViewId="0">
      <selection activeCell="D22" sqref="D22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2.75" customHeight="1" x14ac:dyDescent="0.2">
      <c r="B1" s="561">
        <v>43043</v>
      </c>
      <c r="C1" s="476" t="s">
        <v>176</v>
      </c>
      <c r="D1" s="476"/>
      <c r="E1" s="476"/>
      <c r="F1" s="477"/>
      <c r="G1" s="81"/>
      <c r="I1" s="562" t="s">
        <v>0</v>
      </c>
      <c r="J1" s="563"/>
      <c r="K1" s="563"/>
      <c r="L1" s="563"/>
      <c r="M1" s="564"/>
      <c r="S1" s="78"/>
      <c r="T1" s="78"/>
      <c r="U1" s="78"/>
      <c r="V1" s="78"/>
      <c r="W1" s="78"/>
      <c r="X1" s="78"/>
    </row>
    <row r="2" spans="1:24" ht="12.75" customHeight="1" x14ac:dyDescent="0.2">
      <c r="B2" s="555"/>
      <c r="C2" s="478"/>
      <c r="D2" s="478"/>
      <c r="E2" s="478"/>
      <c r="F2" s="479"/>
      <c r="G2" s="81"/>
      <c r="I2" s="111" t="s">
        <v>130</v>
      </c>
      <c r="J2" s="3"/>
      <c r="K2" s="3" t="s">
        <v>85</v>
      </c>
      <c r="L2" s="3"/>
      <c r="M2" s="4"/>
      <c r="S2" s="78"/>
      <c r="T2" s="78"/>
      <c r="U2" s="78"/>
      <c r="V2" s="78"/>
      <c r="W2" s="78"/>
      <c r="X2" s="78"/>
    </row>
    <row r="3" spans="1:24" ht="13.5" thickBot="1" x14ac:dyDescent="0.25">
      <c r="B3" s="482" t="s">
        <v>36</v>
      </c>
      <c r="C3" s="523"/>
      <c r="D3" s="523"/>
      <c r="E3" s="158" t="s">
        <v>1</v>
      </c>
      <c r="F3" s="159" t="s">
        <v>2</v>
      </c>
      <c r="G3" s="80"/>
      <c r="I3" s="111" t="s">
        <v>86</v>
      </c>
      <c r="J3" s="3"/>
      <c r="K3" s="3"/>
      <c r="L3" s="3"/>
      <c r="M3" s="4"/>
      <c r="S3" s="78"/>
      <c r="T3" s="78"/>
      <c r="U3" s="78"/>
      <c r="V3" s="78"/>
      <c r="W3" s="78"/>
      <c r="X3" s="78"/>
    </row>
    <row r="4" spans="1:24" ht="13.5" thickBot="1" x14ac:dyDescent="0.25">
      <c r="B4" s="485" t="s">
        <v>3</v>
      </c>
      <c r="C4" s="486"/>
      <c r="D4" s="486"/>
      <c r="E4" s="346" t="s">
        <v>178</v>
      </c>
      <c r="F4" s="274">
        <v>125</v>
      </c>
      <c r="I4" s="112" t="s">
        <v>179</v>
      </c>
      <c r="J4" s="6"/>
      <c r="K4" s="6"/>
      <c r="L4" s="6"/>
      <c r="M4" s="7"/>
      <c r="S4" s="78"/>
      <c r="T4" s="78"/>
      <c r="U4" s="78"/>
      <c r="V4" s="78"/>
      <c r="W4" s="78"/>
      <c r="X4" s="78"/>
    </row>
    <row r="5" spans="1:24" ht="13.5" customHeight="1" x14ac:dyDescent="0.2">
      <c r="B5" s="8"/>
      <c r="S5" s="527" t="s">
        <v>35</v>
      </c>
      <c r="T5" s="528"/>
      <c r="U5" s="528"/>
      <c r="V5" s="528"/>
      <c r="W5" s="528"/>
      <c r="X5" s="529"/>
    </row>
    <row r="6" spans="1:24" ht="13.5" customHeight="1" thickBot="1" x14ac:dyDescent="0.25">
      <c r="S6" s="79"/>
      <c r="T6" s="79"/>
      <c r="U6" s="79"/>
      <c r="V6" s="2"/>
      <c r="W6" s="2"/>
      <c r="X6" s="78"/>
    </row>
    <row r="7" spans="1:24" ht="13.5" customHeight="1" thickBot="1" x14ac:dyDescent="0.25">
      <c r="A7" s="547" t="s">
        <v>34</v>
      </c>
      <c r="B7" s="547" t="s">
        <v>5</v>
      </c>
      <c r="C7" s="568" t="s">
        <v>6</v>
      </c>
      <c r="D7" s="569" t="s">
        <v>7</v>
      </c>
      <c r="E7" s="570" t="s">
        <v>180</v>
      </c>
      <c r="F7" s="565" t="s">
        <v>33</v>
      </c>
      <c r="G7" s="565"/>
      <c r="H7" s="565"/>
      <c r="I7" s="565"/>
      <c r="J7" s="566" t="s">
        <v>32</v>
      </c>
      <c r="K7" s="566"/>
      <c r="L7" s="566"/>
      <c r="M7" s="566"/>
      <c r="N7" s="567" t="s">
        <v>31</v>
      </c>
      <c r="O7" s="567"/>
      <c r="P7" s="567"/>
      <c r="Q7" s="567"/>
      <c r="R7" s="166"/>
      <c r="S7" s="540" t="s">
        <v>30</v>
      </c>
      <c r="T7" s="571" t="s">
        <v>29</v>
      </c>
      <c r="U7" s="571" t="s">
        <v>28</v>
      </c>
      <c r="V7" s="571" t="s">
        <v>27</v>
      </c>
      <c r="W7" s="543" t="s">
        <v>26</v>
      </c>
      <c r="X7" s="572" t="s">
        <v>9</v>
      </c>
    </row>
    <row r="8" spans="1:24" ht="13.5" customHeight="1" thickBot="1" x14ac:dyDescent="0.25">
      <c r="A8" s="518"/>
      <c r="B8" s="518"/>
      <c r="C8" s="568"/>
      <c r="D8" s="569"/>
      <c r="E8" s="570"/>
      <c r="F8" s="410" t="s">
        <v>25</v>
      </c>
      <c r="G8" s="411" t="s">
        <v>24</v>
      </c>
      <c r="H8" s="412" t="s">
        <v>23</v>
      </c>
      <c r="I8" s="413" t="s">
        <v>22</v>
      </c>
      <c r="J8" s="410" t="s">
        <v>25</v>
      </c>
      <c r="K8" s="411" t="s">
        <v>24</v>
      </c>
      <c r="L8" s="412" t="s">
        <v>23</v>
      </c>
      <c r="M8" s="413" t="s">
        <v>22</v>
      </c>
      <c r="N8" s="410" t="s">
        <v>25</v>
      </c>
      <c r="O8" s="411" t="s">
        <v>24</v>
      </c>
      <c r="P8" s="412" t="s">
        <v>23</v>
      </c>
      <c r="Q8" s="413" t="s">
        <v>22</v>
      </c>
      <c r="R8" s="166"/>
      <c r="S8" s="531"/>
      <c r="T8" s="533"/>
      <c r="U8" s="533"/>
      <c r="V8" s="533"/>
      <c r="W8" s="535"/>
      <c r="X8" s="537"/>
    </row>
    <row r="9" spans="1:24" x14ac:dyDescent="0.2">
      <c r="A9" s="414">
        <v>1</v>
      </c>
      <c r="B9" s="415">
        <v>2991510000287</v>
      </c>
      <c r="C9" s="416" t="s">
        <v>234</v>
      </c>
      <c r="D9" s="417" t="s">
        <v>74</v>
      </c>
      <c r="E9" s="418">
        <v>0.5</v>
      </c>
      <c r="F9" s="419">
        <v>39</v>
      </c>
      <c r="G9" s="420">
        <v>41</v>
      </c>
      <c r="H9" s="421">
        <v>79.5</v>
      </c>
      <c r="I9" s="422">
        <v>1</v>
      </c>
      <c r="J9" s="419">
        <v>42</v>
      </c>
      <c r="K9" s="420">
        <v>42</v>
      </c>
      <c r="L9" s="421">
        <v>83.5</v>
      </c>
      <c r="M9" s="422">
        <v>1</v>
      </c>
      <c r="N9" s="419">
        <v>41</v>
      </c>
      <c r="O9" s="420">
        <v>44</v>
      </c>
      <c r="P9" s="421">
        <v>84.5</v>
      </c>
      <c r="Q9" s="422">
        <v>1</v>
      </c>
      <c r="R9" s="167"/>
      <c r="S9" s="58">
        <v>7</v>
      </c>
      <c r="T9" s="57" t="s">
        <v>21</v>
      </c>
      <c r="U9" s="57" t="s">
        <v>21</v>
      </c>
      <c r="V9" s="57" t="s">
        <v>21</v>
      </c>
      <c r="W9" s="56" t="s">
        <v>21</v>
      </c>
      <c r="X9" s="422">
        <v>1</v>
      </c>
    </row>
    <row r="10" spans="1:24" x14ac:dyDescent="0.2">
      <c r="A10" s="65">
        <v>2</v>
      </c>
      <c r="B10" s="121">
        <v>2891510000072</v>
      </c>
      <c r="C10" s="64" t="s">
        <v>89</v>
      </c>
      <c r="D10" s="63" t="s">
        <v>74</v>
      </c>
      <c r="E10" s="62">
        <v>1</v>
      </c>
      <c r="F10" s="61">
        <v>30</v>
      </c>
      <c r="G10" s="60">
        <v>31</v>
      </c>
      <c r="H10" s="59">
        <v>60</v>
      </c>
      <c r="I10" s="55">
        <v>3</v>
      </c>
      <c r="J10" s="61">
        <v>40</v>
      </c>
      <c r="K10" s="60">
        <v>41</v>
      </c>
      <c r="L10" s="59">
        <v>80</v>
      </c>
      <c r="M10" s="55">
        <v>2</v>
      </c>
      <c r="N10" s="61">
        <v>36</v>
      </c>
      <c r="O10" s="60">
        <v>40</v>
      </c>
      <c r="P10" s="59">
        <v>75</v>
      </c>
      <c r="Q10" s="55">
        <v>2</v>
      </c>
      <c r="R10" s="167"/>
      <c r="S10" s="58">
        <v>6</v>
      </c>
      <c r="T10" s="57" t="s">
        <v>21</v>
      </c>
      <c r="U10" s="57" t="s">
        <v>21</v>
      </c>
      <c r="V10" s="57" t="s">
        <v>21</v>
      </c>
      <c r="W10" s="56" t="s">
        <v>21</v>
      </c>
      <c r="X10" s="55">
        <v>2</v>
      </c>
    </row>
    <row r="11" spans="1:24" x14ac:dyDescent="0.2">
      <c r="A11" s="65">
        <v>3</v>
      </c>
      <c r="B11" s="121">
        <v>2851510000097</v>
      </c>
      <c r="C11" s="64" t="s">
        <v>90</v>
      </c>
      <c r="D11" s="63" t="s">
        <v>74</v>
      </c>
      <c r="E11" s="62">
        <v>4</v>
      </c>
      <c r="F11" s="61">
        <v>37</v>
      </c>
      <c r="G11" s="60">
        <v>39</v>
      </c>
      <c r="H11" s="59">
        <v>72</v>
      </c>
      <c r="I11" s="55">
        <v>2</v>
      </c>
      <c r="J11" s="61">
        <v>41</v>
      </c>
      <c r="K11" s="60">
        <v>39</v>
      </c>
      <c r="L11" s="59">
        <v>76</v>
      </c>
      <c r="M11" s="55">
        <v>3</v>
      </c>
      <c r="N11" s="61">
        <v>39</v>
      </c>
      <c r="O11" s="60">
        <v>39</v>
      </c>
      <c r="P11" s="59">
        <v>74</v>
      </c>
      <c r="Q11" s="55">
        <v>3</v>
      </c>
      <c r="R11" s="167"/>
      <c r="S11" s="58">
        <v>5</v>
      </c>
      <c r="T11" s="57" t="s">
        <v>21</v>
      </c>
      <c r="U11" s="57" t="s">
        <v>21</v>
      </c>
      <c r="V11" s="57" t="s">
        <v>21</v>
      </c>
      <c r="W11" s="56" t="s">
        <v>21</v>
      </c>
      <c r="X11" s="55">
        <v>3</v>
      </c>
    </row>
    <row r="12" spans="1:24" x14ac:dyDescent="0.2">
      <c r="A12" s="65">
        <v>4</v>
      </c>
      <c r="B12" s="121">
        <v>2971510004981</v>
      </c>
      <c r="C12" s="64" t="s">
        <v>162</v>
      </c>
      <c r="D12" s="63" t="s">
        <v>41</v>
      </c>
      <c r="E12" s="62">
        <v>2.5</v>
      </c>
      <c r="F12" s="61">
        <v>25</v>
      </c>
      <c r="G12" s="60">
        <v>23</v>
      </c>
      <c r="H12" s="59">
        <v>45.5</v>
      </c>
      <c r="I12" s="55">
        <v>4</v>
      </c>
      <c r="J12" s="61">
        <v>29</v>
      </c>
      <c r="K12" s="60">
        <v>31</v>
      </c>
      <c r="L12" s="59">
        <v>57.5</v>
      </c>
      <c r="M12" s="55">
        <v>5</v>
      </c>
      <c r="N12" s="61">
        <v>18</v>
      </c>
      <c r="O12" s="60">
        <v>16</v>
      </c>
      <c r="P12" s="59">
        <v>31.5</v>
      </c>
      <c r="Q12" s="55">
        <v>5</v>
      </c>
      <c r="R12" s="167"/>
      <c r="S12" s="58">
        <v>4</v>
      </c>
      <c r="T12" s="57" t="s">
        <v>21</v>
      </c>
      <c r="U12" s="57" t="s">
        <v>21</v>
      </c>
      <c r="V12" s="57" t="s">
        <v>21</v>
      </c>
      <c r="W12" s="56" t="s">
        <v>21</v>
      </c>
      <c r="X12" s="55">
        <v>4</v>
      </c>
    </row>
    <row r="13" spans="1:24" x14ac:dyDescent="0.2">
      <c r="A13" s="65">
        <v>5</v>
      </c>
      <c r="B13" s="121" t="s">
        <v>272</v>
      </c>
      <c r="C13" s="64" t="s">
        <v>273</v>
      </c>
      <c r="D13" s="63" t="s">
        <v>74</v>
      </c>
      <c r="E13" s="62">
        <v>0.5</v>
      </c>
      <c r="F13" s="61">
        <v>22</v>
      </c>
      <c r="G13" s="60">
        <v>19</v>
      </c>
      <c r="H13" s="59">
        <v>40.5</v>
      </c>
      <c r="I13" s="55">
        <v>5</v>
      </c>
      <c r="J13" s="61">
        <v>31</v>
      </c>
      <c r="K13" s="60">
        <v>33</v>
      </c>
      <c r="L13" s="59">
        <v>63.5</v>
      </c>
      <c r="M13" s="55">
        <v>4</v>
      </c>
      <c r="N13" s="61">
        <v>15</v>
      </c>
      <c r="O13" s="60">
        <v>12</v>
      </c>
      <c r="P13" s="59">
        <v>26.5</v>
      </c>
      <c r="Q13" s="55">
        <v>6</v>
      </c>
      <c r="R13" s="167"/>
      <c r="S13" s="58">
        <v>3</v>
      </c>
      <c r="T13" s="57" t="s">
        <v>21</v>
      </c>
      <c r="U13" s="57" t="s">
        <v>21</v>
      </c>
      <c r="V13" s="57" t="s">
        <v>21</v>
      </c>
      <c r="W13" s="56" t="s">
        <v>21</v>
      </c>
      <c r="X13" s="55">
        <v>5</v>
      </c>
    </row>
    <row r="14" spans="1:24" x14ac:dyDescent="0.2">
      <c r="A14" s="65">
        <v>6</v>
      </c>
      <c r="B14" s="121">
        <v>2921510004642</v>
      </c>
      <c r="C14" s="64" t="s">
        <v>141</v>
      </c>
      <c r="D14" s="63" t="s">
        <v>42</v>
      </c>
      <c r="E14" s="62">
        <v>1</v>
      </c>
      <c r="F14" s="61">
        <v>20</v>
      </c>
      <c r="G14" s="60">
        <v>14</v>
      </c>
      <c r="H14" s="59">
        <v>33</v>
      </c>
      <c r="I14" s="55">
        <v>7</v>
      </c>
      <c r="J14" s="61">
        <v>27</v>
      </c>
      <c r="K14" s="60">
        <v>23</v>
      </c>
      <c r="L14" s="59">
        <v>49</v>
      </c>
      <c r="M14" s="55">
        <v>7</v>
      </c>
      <c r="N14" s="61">
        <v>26</v>
      </c>
      <c r="O14" s="60">
        <v>24</v>
      </c>
      <c r="P14" s="59">
        <v>49</v>
      </c>
      <c r="Q14" s="55">
        <v>4</v>
      </c>
      <c r="R14" s="167"/>
      <c r="S14" s="58">
        <v>2</v>
      </c>
      <c r="T14" s="57" t="s">
        <v>21</v>
      </c>
      <c r="U14" s="57" t="s">
        <v>21</v>
      </c>
      <c r="V14" s="57" t="s">
        <v>21</v>
      </c>
      <c r="W14" s="56" t="s">
        <v>21</v>
      </c>
      <c r="X14" s="55">
        <v>6</v>
      </c>
    </row>
    <row r="15" spans="1:24" x14ac:dyDescent="0.2">
      <c r="A15" s="65">
        <v>7</v>
      </c>
      <c r="B15" s="121">
        <v>2961510001967</v>
      </c>
      <c r="C15" s="64" t="s">
        <v>140</v>
      </c>
      <c r="D15" s="63" t="s">
        <v>41</v>
      </c>
      <c r="E15" s="62">
        <v>3.5</v>
      </c>
      <c r="F15" s="61">
        <v>24</v>
      </c>
      <c r="G15" s="60">
        <v>20</v>
      </c>
      <c r="H15" s="59">
        <v>40.5</v>
      </c>
      <c r="I15" s="55">
        <v>5</v>
      </c>
      <c r="J15" s="61">
        <v>24</v>
      </c>
      <c r="K15" s="60">
        <v>22</v>
      </c>
      <c r="L15" s="59">
        <v>42.5</v>
      </c>
      <c r="M15" s="55">
        <v>8</v>
      </c>
      <c r="N15" s="61">
        <v>17</v>
      </c>
      <c r="O15" s="60">
        <v>8</v>
      </c>
      <c r="P15" s="59">
        <v>21.5</v>
      </c>
      <c r="Q15" s="55">
        <v>7</v>
      </c>
      <c r="R15" s="167"/>
      <c r="S15" s="58">
        <v>1</v>
      </c>
      <c r="T15" s="57" t="s">
        <v>21</v>
      </c>
      <c r="U15" s="57" t="s">
        <v>21</v>
      </c>
      <c r="V15" s="57" t="s">
        <v>21</v>
      </c>
      <c r="W15" s="56" t="s">
        <v>21</v>
      </c>
      <c r="X15" s="55">
        <v>7</v>
      </c>
    </row>
    <row r="16" spans="1:24" ht="13.5" customHeight="1" x14ac:dyDescent="0.2">
      <c r="A16" s="65">
        <v>8</v>
      </c>
      <c r="B16" s="121">
        <v>2971510003528</v>
      </c>
      <c r="C16" s="64" t="s">
        <v>239</v>
      </c>
      <c r="D16" s="63" t="s">
        <v>231</v>
      </c>
      <c r="E16" s="62">
        <v>2.5</v>
      </c>
      <c r="F16" s="61">
        <v>19</v>
      </c>
      <c r="G16" s="60">
        <v>11</v>
      </c>
      <c r="H16" s="59">
        <v>27.5</v>
      </c>
      <c r="I16" s="55">
        <v>8</v>
      </c>
      <c r="J16" s="61">
        <v>29</v>
      </c>
      <c r="K16" s="60">
        <v>24</v>
      </c>
      <c r="L16" s="59">
        <v>50.5</v>
      </c>
      <c r="M16" s="55">
        <v>6</v>
      </c>
      <c r="N16" s="61">
        <v>12</v>
      </c>
      <c r="O16" s="60">
        <v>6</v>
      </c>
      <c r="P16" s="59">
        <v>15.5</v>
      </c>
      <c r="Q16" s="55">
        <v>8</v>
      </c>
      <c r="R16" s="167"/>
      <c r="S16" s="58">
        <v>0</v>
      </c>
      <c r="T16" s="57" t="s">
        <v>21</v>
      </c>
      <c r="U16" s="57" t="s">
        <v>21</v>
      </c>
      <c r="V16" s="57" t="s">
        <v>21</v>
      </c>
      <c r="W16" s="56" t="s">
        <v>21</v>
      </c>
      <c r="X16" s="55">
        <v>8</v>
      </c>
    </row>
    <row r="17" spans="1:24" ht="13.5" customHeight="1" thickBot="1" x14ac:dyDescent="0.25"/>
    <row r="18" spans="1:24" ht="13.5" customHeight="1" thickBot="1" x14ac:dyDescent="0.25">
      <c r="A18" s="547" t="s">
        <v>34</v>
      </c>
      <c r="B18" s="547" t="s">
        <v>5</v>
      </c>
      <c r="C18" s="568" t="s">
        <v>6</v>
      </c>
      <c r="D18" s="569" t="s">
        <v>7</v>
      </c>
      <c r="E18" s="570" t="s">
        <v>180</v>
      </c>
      <c r="F18" s="565" t="s">
        <v>33</v>
      </c>
      <c r="G18" s="565"/>
      <c r="H18" s="565"/>
      <c r="I18" s="565"/>
      <c r="J18" s="566" t="s">
        <v>32</v>
      </c>
      <c r="K18" s="566"/>
      <c r="L18" s="566"/>
      <c r="M18" s="566"/>
      <c r="N18" s="567" t="s">
        <v>31</v>
      </c>
      <c r="O18" s="567"/>
      <c r="P18" s="567"/>
      <c r="Q18" s="567"/>
      <c r="R18" s="166"/>
      <c r="S18" s="540" t="s">
        <v>30</v>
      </c>
      <c r="T18" s="571" t="s">
        <v>29</v>
      </c>
      <c r="U18" s="571" t="s">
        <v>28</v>
      </c>
      <c r="V18" s="571" t="s">
        <v>27</v>
      </c>
      <c r="W18" s="543" t="s">
        <v>26</v>
      </c>
      <c r="X18" s="572" t="s">
        <v>9</v>
      </c>
    </row>
    <row r="19" spans="1:24" ht="13.5" thickBot="1" x14ac:dyDescent="0.25">
      <c r="A19" s="518"/>
      <c r="B19" s="518"/>
      <c r="C19" s="568"/>
      <c r="D19" s="569"/>
      <c r="E19" s="570"/>
      <c r="F19" s="410" t="s">
        <v>25</v>
      </c>
      <c r="G19" s="411" t="s">
        <v>24</v>
      </c>
      <c r="H19" s="412" t="s">
        <v>23</v>
      </c>
      <c r="I19" s="413" t="s">
        <v>22</v>
      </c>
      <c r="J19" s="410" t="s">
        <v>25</v>
      </c>
      <c r="K19" s="411" t="s">
        <v>24</v>
      </c>
      <c r="L19" s="412" t="s">
        <v>23</v>
      </c>
      <c r="M19" s="413" t="s">
        <v>22</v>
      </c>
      <c r="N19" s="410" t="s">
        <v>25</v>
      </c>
      <c r="O19" s="411" t="s">
        <v>24</v>
      </c>
      <c r="P19" s="412" t="s">
        <v>23</v>
      </c>
      <c r="Q19" s="413" t="s">
        <v>22</v>
      </c>
      <c r="R19" s="166"/>
      <c r="S19" s="531"/>
      <c r="T19" s="533"/>
      <c r="U19" s="533"/>
      <c r="V19" s="533"/>
      <c r="W19" s="535"/>
      <c r="X19" s="537"/>
    </row>
    <row r="20" spans="1:24" x14ac:dyDescent="0.2">
      <c r="A20" s="414">
        <v>1</v>
      </c>
      <c r="B20" s="415">
        <v>1921510000031</v>
      </c>
      <c r="C20" s="416" t="s">
        <v>92</v>
      </c>
      <c r="D20" s="417" t="s">
        <v>74</v>
      </c>
      <c r="E20" s="418">
        <v>2</v>
      </c>
      <c r="F20" s="419">
        <v>47</v>
      </c>
      <c r="G20" s="420">
        <v>49</v>
      </c>
      <c r="H20" s="421">
        <v>94</v>
      </c>
      <c r="I20" s="422">
        <v>1</v>
      </c>
      <c r="J20" s="419">
        <v>44</v>
      </c>
      <c r="K20" s="420">
        <v>49</v>
      </c>
      <c r="L20" s="421">
        <v>91</v>
      </c>
      <c r="M20" s="422">
        <v>1</v>
      </c>
      <c r="N20" s="419">
        <v>49</v>
      </c>
      <c r="O20" s="420">
        <v>52</v>
      </c>
      <c r="P20" s="421">
        <v>99</v>
      </c>
      <c r="Q20" s="422">
        <v>2</v>
      </c>
      <c r="R20" s="167"/>
      <c r="S20" s="58">
        <v>6</v>
      </c>
      <c r="T20" s="57" t="s">
        <v>21</v>
      </c>
      <c r="U20" s="57" t="s">
        <v>21</v>
      </c>
      <c r="V20" s="57" t="s">
        <v>21</v>
      </c>
      <c r="W20" s="56" t="s">
        <v>21</v>
      </c>
      <c r="X20" s="422">
        <v>1</v>
      </c>
    </row>
    <row r="21" spans="1:24" ht="13.5" customHeight="1" x14ac:dyDescent="0.2">
      <c r="A21" s="65">
        <v>2</v>
      </c>
      <c r="B21" s="121">
        <v>1871510000060</v>
      </c>
      <c r="C21" s="64" t="s">
        <v>163</v>
      </c>
      <c r="D21" s="63" t="s">
        <v>41</v>
      </c>
      <c r="E21" s="62">
        <v>5.5</v>
      </c>
      <c r="F21" s="61">
        <v>44</v>
      </c>
      <c r="G21" s="60">
        <v>46</v>
      </c>
      <c r="H21" s="59">
        <v>84.5</v>
      </c>
      <c r="I21" s="55">
        <v>2</v>
      </c>
      <c r="J21" s="61">
        <v>41</v>
      </c>
      <c r="K21" s="60">
        <v>45</v>
      </c>
      <c r="L21" s="59">
        <v>80.5</v>
      </c>
      <c r="M21" s="55">
        <v>3</v>
      </c>
      <c r="N21" s="61">
        <v>53</v>
      </c>
      <c r="O21" s="60">
        <v>57</v>
      </c>
      <c r="P21" s="59">
        <v>104.5</v>
      </c>
      <c r="Q21" s="55">
        <v>1</v>
      </c>
      <c r="R21" s="167"/>
      <c r="S21" s="58">
        <v>5</v>
      </c>
      <c r="T21" s="57" t="s">
        <v>21</v>
      </c>
      <c r="U21" s="57" t="s">
        <v>21</v>
      </c>
      <c r="V21" s="57" t="s">
        <v>21</v>
      </c>
      <c r="W21" s="56" t="s">
        <v>21</v>
      </c>
      <c r="X21" s="55">
        <v>2</v>
      </c>
    </row>
    <row r="22" spans="1:24" ht="13.5" customHeight="1" x14ac:dyDescent="0.2">
      <c r="A22" s="65">
        <v>3</v>
      </c>
      <c r="B22" s="121">
        <v>1950180002231</v>
      </c>
      <c r="C22" s="64" t="s">
        <v>240</v>
      </c>
      <c r="D22" s="63" t="s">
        <v>241</v>
      </c>
      <c r="E22" s="62">
        <v>0.5</v>
      </c>
      <c r="F22" s="61">
        <v>43</v>
      </c>
      <c r="G22" s="60">
        <v>41</v>
      </c>
      <c r="H22" s="59">
        <v>83.5</v>
      </c>
      <c r="I22" s="55">
        <v>3</v>
      </c>
      <c r="J22" s="61">
        <v>42</v>
      </c>
      <c r="K22" s="60">
        <v>40</v>
      </c>
      <c r="L22" s="59">
        <v>81.5</v>
      </c>
      <c r="M22" s="55">
        <v>2</v>
      </c>
      <c r="N22" s="61">
        <v>43</v>
      </c>
      <c r="O22" s="60">
        <v>39</v>
      </c>
      <c r="P22" s="59">
        <v>81.5</v>
      </c>
      <c r="Q22" s="55">
        <v>3</v>
      </c>
      <c r="R22" s="167"/>
      <c r="S22" s="58">
        <v>4</v>
      </c>
      <c r="T22" s="57" t="s">
        <v>21</v>
      </c>
      <c r="U22" s="57" t="s">
        <v>21</v>
      </c>
      <c r="V22" s="57" t="s">
        <v>21</v>
      </c>
      <c r="W22" s="56" t="s">
        <v>21</v>
      </c>
      <c r="X22" s="55">
        <v>3</v>
      </c>
    </row>
    <row r="23" spans="1:24" x14ac:dyDescent="0.2">
      <c r="A23" s="65">
        <v>4</v>
      </c>
      <c r="B23" s="121">
        <v>1941510000028</v>
      </c>
      <c r="C23" s="64" t="s">
        <v>146</v>
      </c>
      <c r="D23" s="63" t="s">
        <v>42</v>
      </c>
      <c r="E23" s="62">
        <v>2.5</v>
      </c>
      <c r="F23" s="61">
        <v>37</v>
      </c>
      <c r="G23" s="60">
        <v>39</v>
      </c>
      <c r="H23" s="59">
        <v>73.5</v>
      </c>
      <c r="I23" s="55">
        <v>4</v>
      </c>
      <c r="J23" s="61">
        <v>38</v>
      </c>
      <c r="K23" s="60">
        <v>41</v>
      </c>
      <c r="L23" s="59">
        <v>76.5</v>
      </c>
      <c r="M23" s="55">
        <v>4</v>
      </c>
      <c r="N23" s="61">
        <v>37</v>
      </c>
      <c r="O23" s="60">
        <v>39</v>
      </c>
      <c r="P23" s="59">
        <v>73.5</v>
      </c>
      <c r="Q23" s="55">
        <v>4</v>
      </c>
      <c r="R23" s="167"/>
      <c r="S23" s="58">
        <v>3</v>
      </c>
      <c r="T23" s="57" t="s">
        <v>21</v>
      </c>
      <c r="U23" s="57" t="s">
        <v>21</v>
      </c>
      <c r="V23" s="57" t="s">
        <v>21</v>
      </c>
      <c r="W23" s="56" t="s">
        <v>21</v>
      </c>
      <c r="X23" s="55">
        <v>4</v>
      </c>
    </row>
    <row r="24" spans="1:24" x14ac:dyDescent="0.2">
      <c r="A24" s="65">
        <v>5</v>
      </c>
      <c r="B24" s="121">
        <v>1901510003314</v>
      </c>
      <c r="C24" s="64" t="s">
        <v>274</v>
      </c>
      <c r="D24" s="63" t="s">
        <v>41</v>
      </c>
      <c r="E24" s="62">
        <v>3</v>
      </c>
      <c r="F24" s="61">
        <v>27</v>
      </c>
      <c r="G24" s="60">
        <v>24</v>
      </c>
      <c r="H24" s="59">
        <v>48</v>
      </c>
      <c r="I24" s="55">
        <v>5</v>
      </c>
      <c r="J24" s="61">
        <v>29</v>
      </c>
      <c r="K24" s="60">
        <v>27</v>
      </c>
      <c r="L24" s="59">
        <v>53</v>
      </c>
      <c r="M24" s="55">
        <v>5</v>
      </c>
      <c r="N24" s="61">
        <v>26</v>
      </c>
      <c r="O24" s="60">
        <v>20</v>
      </c>
      <c r="P24" s="59">
        <v>43</v>
      </c>
      <c r="Q24" s="55">
        <v>5</v>
      </c>
      <c r="R24" s="167"/>
      <c r="S24" s="58">
        <v>2</v>
      </c>
      <c r="T24" s="57" t="s">
        <v>21</v>
      </c>
      <c r="U24" s="57" t="s">
        <v>21</v>
      </c>
      <c r="V24" s="57" t="s">
        <v>21</v>
      </c>
      <c r="W24" s="56" t="s">
        <v>21</v>
      </c>
      <c r="X24" s="55">
        <v>5</v>
      </c>
    </row>
    <row r="25" spans="1:24" x14ac:dyDescent="0.2">
      <c r="A25" s="65">
        <v>6</v>
      </c>
      <c r="B25" s="121">
        <v>1991510000032</v>
      </c>
      <c r="C25" s="64" t="s">
        <v>143</v>
      </c>
      <c r="D25" s="63" t="s">
        <v>42</v>
      </c>
      <c r="E25" s="62">
        <v>6.5</v>
      </c>
      <c r="F25" s="61">
        <v>19</v>
      </c>
      <c r="G25" s="60">
        <v>14</v>
      </c>
      <c r="H25" s="59">
        <v>26.5</v>
      </c>
      <c r="I25" s="55">
        <v>6</v>
      </c>
      <c r="J25" s="61">
        <v>20</v>
      </c>
      <c r="K25" s="60">
        <v>13</v>
      </c>
      <c r="L25" s="59">
        <v>26.5</v>
      </c>
      <c r="M25" s="55">
        <v>6</v>
      </c>
      <c r="N25" s="61">
        <v>20</v>
      </c>
      <c r="O25" s="60">
        <v>11</v>
      </c>
      <c r="P25" s="59">
        <v>24.5</v>
      </c>
      <c r="Q25" s="55">
        <v>6</v>
      </c>
      <c r="R25" s="167"/>
      <c r="S25" s="58">
        <v>1</v>
      </c>
      <c r="T25" s="57" t="s">
        <v>21</v>
      </c>
      <c r="U25" s="57" t="s">
        <v>21</v>
      </c>
      <c r="V25" s="57" t="s">
        <v>21</v>
      </c>
      <c r="W25" s="56" t="s">
        <v>21</v>
      </c>
      <c r="X25" s="55">
        <v>6</v>
      </c>
    </row>
    <row r="26" spans="1:24" x14ac:dyDescent="0.2">
      <c r="A26" s="65" t="s">
        <v>275</v>
      </c>
      <c r="B26" s="121">
        <v>1951510000282</v>
      </c>
      <c r="C26" s="64" t="s">
        <v>109</v>
      </c>
      <c r="D26" s="63" t="s">
        <v>41</v>
      </c>
      <c r="E26" s="62"/>
      <c r="F26" s="61"/>
      <c r="G26" s="60"/>
      <c r="H26" s="59"/>
      <c r="I26" s="55"/>
      <c r="J26" s="61"/>
      <c r="K26" s="60"/>
      <c r="L26" s="59"/>
      <c r="M26" s="55"/>
      <c r="N26" s="61"/>
      <c r="O26" s="60"/>
      <c r="P26" s="59"/>
      <c r="Q26" s="55"/>
      <c r="R26" s="167"/>
      <c r="S26" s="58"/>
      <c r="T26" s="57" t="s">
        <v>21</v>
      </c>
      <c r="U26" s="57" t="s">
        <v>21</v>
      </c>
      <c r="V26" s="57" t="s">
        <v>21</v>
      </c>
      <c r="W26" s="56" t="s">
        <v>21</v>
      </c>
      <c r="X26" s="55"/>
    </row>
    <row r="31" spans="1:24" ht="13.5" customHeight="1" x14ac:dyDescent="0.2"/>
    <row r="32" spans="1:24" ht="13.5" customHeight="1" x14ac:dyDescent="0.2"/>
  </sheetData>
  <sheetProtection selectLockedCells="1" selectUnlockedCells="1"/>
  <mergeCells count="34">
    <mergeCell ref="U18:U19"/>
    <mergeCell ref="V18:V19"/>
    <mergeCell ref="W18:W19"/>
    <mergeCell ref="X18:X19"/>
    <mergeCell ref="F18:I18"/>
    <mergeCell ref="J18:M18"/>
    <mergeCell ref="N18:Q18"/>
    <mergeCell ref="S18:S19"/>
    <mergeCell ref="T18:T19"/>
    <mergeCell ref="A18:A19"/>
    <mergeCell ref="B18:B19"/>
    <mergeCell ref="C18:C19"/>
    <mergeCell ref="D18:D19"/>
    <mergeCell ref="E18:E19"/>
    <mergeCell ref="S5:X5"/>
    <mergeCell ref="S7:S8"/>
    <mergeCell ref="T7:T8"/>
    <mergeCell ref="U7:U8"/>
    <mergeCell ref="V7:V8"/>
    <mergeCell ref="W7:W8"/>
    <mergeCell ref="X7:X8"/>
    <mergeCell ref="F7:I7"/>
    <mergeCell ref="J7:M7"/>
    <mergeCell ref="N7:Q7"/>
    <mergeCell ref="A7:A8"/>
    <mergeCell ref="B7:B8"/>
    <mergeCell ref="C7:C8"/>
    <mergeCell ref="D7:D8"/>
    <mergeCell ref="E7:E8"/>
    <mergeCell ref="B1:B2"/>
    <mergeCell ref="C1:F2"/>
    <mergeCell ref="B3:D3"/>
    <mergeCell ref="B4:D4"/>
    <mergeCell ref="I1:M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SPD-K</vt:lpstr>
      <vt:lpstr>SPD-J</vt:lpstr>
      <vt:lpstr>SPD</vt:lpstr>
      <vt:lpstr>SLD</vt:lpstr>
      <vt:lpstr>FJ</vt:lpstr>
      <vt:lpstr>CLS-K</vt:lpstr>
      <vt:lpstr>CLS-JWQ</vt:lpstr>
      <vt:lpstr>CLS-J</vt:lpstr>
      <vt:lpstr>CLS</vt:lpstr>
      <vt:lpstr>BTL-J</vt:lpstr>
      <vt:lpstr>BTL</vt:lpstr>
      <vt:lpstr>HJ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2017-11-04T15:00:23Z</cp:lastPrinted>
  <dcterms:created xsi:type="dcterms:W3CDTF">2015-05-10T11:38:11Z</dcterms:created>
  <dcterms:modified xsi:type="dcterms:W3CDTF">2017-11-08T16:42:01Z</dcterms:modified>
</cp:coreProperties>
</file>