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9035" windowHeight="11760" tabRatio="706" activeTab="0"/>
  </bookViews>
  <sheets>
    <sheet name="Итог." sheetId="1" r:id="rId1"/>
    <sheet name="15.03.2008" sheetId="2" r:id="rId2"/>
    <sheet name="22.03.2008" sheetId="3" r:id="rId3"/>
    <sheet name="10.05.2008" sheetId="4" r:id="rId4"/>
    <sheet name="11.05.2008" sheetId="5" r:id="rId5"/>
    <sheet name="14.06.2008" sheetId="6" r:id="rId6"/>
    <sheet name="29.06.2008" sheetId="7" r:id="rId7"/>
    <sheet name="27.07.2008" sheetId="8" r:id="rId8"/>
    <sheet name="02.08.2008" sheetId="9" r:id="rId9"/>
    <sheet name="09.08.2008" sheetId="10" r:id="rId10"/>
    <sheet name="20.09.2008" sheetId="11" r:id="rId11"/>
    <sheet name="баллы" sheetId="12" r:id="rId12"/>
    <sheet name="рейтинг 2007" sheetId="13" r:id="rId13"/>
  </sheets>
  <definedNames>
    <definedName name="_xlnm.Print_Area" localSheetId="0">'Итог.'!$A$1:$P$59</definedName>
  </definedNames>
  <calcPr fullCalcOnLoad="1"/>
</workbook>
</file>

<file path=xl/sharedStrings.xml><?xml version="1.0" encoding="utf-8"?>
<sst xmlns="http://schemas.openxmlformats.org/spreadsheetml/2006/main" count="526" uniqueCount="104">
  <si>
    <t>Саратов</t>
  </si>
  <si>
    <t>Баллы в рейтинг</t>
  </si>
  <si>
    <t>Сила соревнований</t>
  </si>
  <si>
    <t>Фамилия</t>
  </si>
  <si>
    <t>Имя</t>
  </si>
  <si>
    <t>Москва</t>
  </si>
  <si>
    <t>Ростов-на-Дону</t>
  </si>
  <si>
    <t>Воронеж</t>
  </si>
  <si>
    <t>Химки</t>
  </si>
  <si>
    <t>Санкт-Петербург</t>
  </si>
  <si>
    <t>Город</t>
  </si>
  <si>
    <t>Итоговый рейтинг</t>
  </si>
  <si>
    <t>Место</t>
  </si>
  <si>
    <t>Баллы за место</t>
  </si>
  <si>
    <t>Итоговый рейтинг спортсменов за 2007 г.</t>
  </si>
  <si>
    <t>Стайл слалом. Мужчины.</t>
  </si>
  <si>
    <t>Место в рейтинге</t>
  </si>
  <si>
    <t>Текущий рейтиг</t>
  </si>
  <si>
    <t>Текущий рейтинг</t>
  </si>
  <si>
    <t>Предварительная сумма всех рейтингов</t>
  </si>
  <si>
    <t>Предварительная сумма рейтингов участников</t>
  </si>
  <si>
    <t>Предварительный уровень соревнований</t>
  </si>
  <si>
    <t>Сумма баллов на этапе</t>
  </si>
  <si>
    <t>Сумма баллов</t>
  </si>
  <si>
    <t>Текущий рейтинг спортсменов на этапах</t>
  </si>
  <si>
    <t>Новосибирск</t>
  </si>
  <si>
    <t>ID</t>
  </si>
  <si>
    <t>id</t>
  </si>
  <si>
    <t>Тюмень</t>
  </si>
  <si>
    <t>Баллы</t>
  </si>
  <si>
    <t>Next</t>
  </si>
  <si>
    <t>15.03.2008, Новороссийск, Sea Battle 2008</t>
  </si>
  <si>
    <t>Итоговый рейтинг спортсменов за 2008 г.</t>
  </si>
  <si>
    <t>Семенова</t>
  </si>
  <si>
    <t>Полина</t>
  </si>
  <si>
    <t>Зеленова</t>
  </si>
  <si>
    <t>Надежда</t>
  </si>
  <si>
    <t>Исаева</t>
  </si>
  <si>
    <t>Юлия</t>
  </si>
  <si>
    <t>Новочеркасск</t>
  </si>
  <si>
    <t>Бабий</t>
  </si>
  <si>
    <t>Анжелика</t>
  </si>
  <si>
    <t>Фадина</t>
  </si>
  <si>
    <t>Ольга</t>
  </si>
  <si>
    <t>Гиндина</t>
  </si>
  <si>
    <t>Оксана</t>
  </si>
  <si>
    <t>Маслова</t>
  </si>
  <si>
    <t>Наталия</t>
  </si>
  <si>
    <t>Феколкина</t>
  </si>
  <si>
    <t>Елена</t>
  </si>
  <si>
    <t>Романова</t>
  </si>
  <si>
    <t>Екатерина</t>
  </si>
  <si>
    <t>Лысенко</t>
  </si>
  <si>
    <t>Кристина</t>
  </si>
  <si>
    <t>Якутина</t>
  </si>
  <si>
    <t>Валерия</t>
  </si>
  <si>
    <t>Крутенюк</t>
  </si>
  <si>
    <t>Анастасия</t>
  </si>
  <si>
    <t>Пескова</t>
  </si>
  <si>
    <t>Элина</t>
  </si>
  <si>
    <t>Баркова</t>
  </si>
  <si>
    <t>Зеленина</t>
  </si>
  <si>
    <t>Строгетская</t>
  </si>
  <si>
    <t>Николаенко</t>
  </si>
  <si>
    <t>Мария</t>
  </si>
  <si>
    <t>Коробкова</t>
  </si>
  <si>
    <t>Сурмач</t>
  </si>
  <si>
    <t>Уварова</t>
  </si>
  <si>
    <t>Антонина</t>
  </si>
  <si>
    <t>Подмарькова</t>
  </si>
  <si>
    <t>Рабчун</t>
  </si>
  <si>
    <t>Токарева</t>
  </si>
  <si>
    <t>Марина</t>
  </si>
  <si>
    <t>Вовк</t>
  </si>
  <si>
    <t>Крепчук</t>
  </si>
  <si>
    <t>Баталова</t>
  </si>
  <si>
    <t>Просолупова</t>
  </si>
  <si>
    <t>Стайл слалом, женщины</t>
  </si>
  <si>
    <t>15.03.2008, Новороссийск</t>
  </si>
  <si>
    <t>Щелково</t>
  </si>
  <si>
    <t>22.03.2008, Москва, Battle 2008</t>
  </si>
  <si>
    <t>Предварительная сумма всех рейтингов за 2007 г.</t>
  </si>
  <si>
    <t>Предварительная сумма рейтингов участников за 2007 г.</t>
  </si>
  <si>
    <t>22.03.2008. Москва, Moscow Battle 2008</t>
  </si>
  <si>
    <t>Муханова</t>
  </si>
  <si>
    <t>Ревякина</t>
  </si>
  <si>
    <t>Инна</t>
  </si>
  <si>
    <t>москва</t>
  </si>
  <si>
    <t>Понижающий коэффициент (&lt;10 чел.)</t>
  </si>
  <si>
    <t>10-11.05.2008, Воронеж, "Инлайн Весна 2008"</t>
  </si>
  <si>
    <t>11.05.2008, Воронеж</t>
  </si>
  <si>
    <t>Стайл слалом. Женщины.</t>
  </si>
  <si>
    <t>10.05.2008, Paris Slalom World Challenge</t>
  </si>
  <si>
    <t>11.05.2008, Paris Slalom World Challenge</t>
  </si>
  <si>
    <t>Федотова</t>
  </si>
  <si>
    <t>Степанова</t>
  </si>
  <si>
    <t>Люба</t>
  </si>
  <si>
    <t>δ</t>
  </si>
  <si>
    <t>14.06.2008, Санкт-Петербург, "Feel The Style"</t>
  </si>
  <si>
    <t>29.06.2008, Москва, Чемпионат ФРС</t>
  </si>
  <si>
    <t>27.07.2008, Москва, Финал Чемпионата Мира</t>
  </si>
  <si>
    <t>02.08.2008, Hannover Inline Games</t>
  </si>
  <si>
    <t>09.08.2008, Ярославль, "ЯРОЛЛЕР"</t>
  </si>
  <si>
    <t>20.09.2008, Barcelona, IFSA Cup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</si>
</sst>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color indexed="22"/>
      <name val="Arial Cyr"/>
      <family val="0"/>
    </font>
    <font>
      <b/>
      <sz val="10"/>
      <color indexed="22"/>
      <name val="Arial Cyr"/>
      <family val="0"/>
    </font>
    <font>
      <b/>
      <sz val="10"/>
      <color indexed="11"/>
      <name val="Arial Cyr"/>
      <family val="0"/>
    </font>
    <font>
      <b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203">
    <xf numFmtId="0" fontId="0" fillId="0" borderId="0" xfId="0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" borderId="14" xfId="0" applyFont="1" applyFill="1" applyBorder="1" applyAlignment="1">
      <alignment wrapText="1"/>
    </xf>
    <xf numFmtId="0" fontId="3" fillId="3" borderId="4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9" xfId="0" applyFill="1" applyBorder="1" applyAlignment="1">
      <alignment/>
    </xf>
    <xf numFmtId="0" fontId="3" fillId="4" borderId="13" xfId="0" applyFont="1" applyFill="1" applyBorder="1" applyAlignment="1">
      <alignment/>
    </xf>
    <xf numFmtId="0" fontId="0" fillId="5" borderId="0" xfId="0" applyFill="1" applyAlignment="1">
      <alignment wrapText="1"/>
    </xf>
    <xf numFmtId="2" fontId="3" fillId="5" borderId="0" xfId="0" applyNumberFormat="1" applyFont="1" applyFill="1" applyAlignment="1">
      <alignment/>
    </xf>
    <xf numFmtId="0" fontId="0" fillId="3" borderId="20" xfId="0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2" borderId="21" xfId="0" applyFill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3" fillId="3" borderId="6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" borderId="24" xfId="0" applyFill="1" applyBorder="1" applyAlignment="1">
      <alignment horizontal="center" wrapText="1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 horizontal="center"/>
    </xf>
    <xf numFmtId="2" fontId="4" fillId="6" borderId="27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0" fontId="0" fillId="7" borderId="23" xfId="0" applyFill="1" applyBorder="1" applyAlignment="1">
      <alignment/>
    </xf>
    <xf numFmtId="0" fontId="1" fillId="7" borderId="1" xfId="0" applyFont="1" applyFill="1" applyBorder="1" applyAlignment="1">
      <alignment wrapText="1"/>
    </xf>
    <xf numFmtId="14" fontId="1" fillId="7" borderId="1" xfId="0" applyNumberFormat="1" applyFont="1" applyFill="1" applyBorder="1" applyAlignment="1">
      <alignment wrapText="1"/>
    </xf>
    <xf numFmtId="2" fontId="0" fillId="7" borderId="0" xfId="0" applyNumberFormat="1" applyFont="1" applyFill="1" applyBorder="1" applyAlignment="1">
      <alignment/>
    </xf>
    <xf numFmtId="2" fontId="0" fillId="7" borderId="0" xfId="0" applyNumberFormat="1" applyFont="1" applyFill="1" applyAlignment="1">
      <alignment/>
    </xf>
    <xf numFmtId="2" fontId="4" fillId="7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3" fillId="3" borderId="29" xfId="0" applyNumberFormat="1" applyFont="1" applyFill="1" applyBorder="1" applyAlignment="1">
      <alignment/>
    </xf>
    <xf numFmtId="2" fontId="3" fillId="3" borderId="30" xfId="0" applyNumberFormat="1" applyFont="1" applyFill="1" applyBorder="1" applyAlignment="1">
      <alignment/>
    </xf>
    <xf numFmtId="2" fontId="0" fillId="6" borderId="27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3" fontId="0" fillId="7" borderId="0" xfId="0" applyNumberForma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7" borderId="31" xfId="0" applyFont="1" applyFill="1" applyBorder="1" applyAlignment="1">
      <alignment/>
    </xf>
    <xf numFmtId="0" fontId="0" fillId="7" borderId="28" xfId="0" applyFont="1" applyFill="1" applyBorder="1" applyAlignment="1">
      <alignment/>
    </xf>
    <xf numFmtId="0" fontId="0" fillId="7" borderId="1" xfId="0" applyFill="1" applyBorder="1" applyAlignment="1">
      <alignment wrapText="1"/>
    </xf>
    <xf numFmtId="0" fontId="0" fillId="7" borderId="23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2" borderId="32" xfId="0" applyFill="1" applyBorder="1" applyAlignment="1">
      <alignment wrapText="1"/>
    </xf>
    <xf numFmtId="3" fontId="0" fillId="2" borderId="32" xfId="0" applyNumberFormat="1" applyFill="1" applyBorder="1" applyAlignment="1">
      <alignment/>
    </xf>
    <xf numFmtId="0" fontId="0" fillId="2" borderId="3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33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34" xfId="0" applyNumberFormat="1" applyFill="1" applyBorder="1" applyAlignment="1">
      <alignment/>
    </xf>
    <xf numFmtId="0" fontId="0" fillId="0" borderId="34" xfId="0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34" xfId="0" applyFill="1" applyBorder="1" applyAlignment="1">
      <alignment/>
    </xf>
    <xf numFmtId="0" fontId="0" fillId="2" borderId="30" xfId="0" applyFill="1" applyBorder="1" applyAlignment="1">
      <alignment/>
    </xf>
    <xf numFmtId="2" fontId="3" fillId="4" borderId="39" xfId="0" applyNumberFormat="1" applyFont="1" applyFill="1" applyBorder="1" applyAlignment="1">
      <alignment/>
    </xf>
    <xf numFmtId="0" fontId="0" fillId="2" borderId="40" xfId="0" applyFill="1" applyBorder="1" applyAlignment="1">
      <alignment wrapText="1"/>
    </xf>
    <xf numFmtId="0" fontId="0" fillId="2" borderId="41" xfId="0" applyFill="1" applyBorder="1" applyAlignment="1">
      <alignment/>
    </xf>
    <xf numFmtId="3" fontId="0" fillId="2" borderId="41" xfId="0" applyNumberFormat="1" applyFill="1" applyBorder="1" applyAlignment="1">
      <alignment/>
    </xf>
    <xf numFmtId="2" fontId="4" fillId="6" borderId="34" xfId="0" applyNumberFormat="1" applyFont="1" applyFill="1" applyBorder="1" applyAlignment="1">
      <alignment/>
    </xf>
    <xf numFmtId="2" fontId="0" fillId="6" borderId="34" xfId="0" applyNumberFormat="1" applyFont="1" applyFill="1" applyBorder="1" applyAlignment="1">
      <alignment/>
    </xf>
    <xf numFmtId="2" fontId="0" fillId="6" borderId="42" xfId="0" applyNumberFormat="1" applyFont="1" applyFill="1" applyBorder="1" applyAlignment="1">
      <alignment/>
    </xf>
    <xf numFmtId="2" fontId="3" fillId="4" borderId="14" xfId="0" applyNumberFormat="1" applyFont="1" applyFill="1" applyBorder="1" applyAlignment="1">
      <alignment/>
    </xf>
    <xf numFmtId="0" fontId="3" fillId="4" borderId="35" xfId="0" applyFont="1" applyFill="1" applyBorder="1" applyAlignment="1">
      <alignment/>
    </xf>
    <xf numFmtId="2" fontId="4" fillId="6" borderId="43" xfId="0" applyNumberFormat="1" applyFont="1" applyFill="1" applyBorder="1" applyAlignment="1">
      <alignment/>
    </xf>
    <xf numFmtId="2" fontId="0" fillId="6" borderId="43" xfId="0" applyNumberFormat="1" applyFill="1" applyBorder="1" applyAlignment="1">
      <alignment/>
    </xf>
    <xf numFmtId="2" fontId="0" fillId="6" borderId="44" xfId="0" applyNumberFormat="1" applyFill="1" applyBorder="1" applyAlignment="1">
      <alignment/>
    </xf>
    <xf numFmtId="3" fontId="0" fillId="2" borderId="30" xfId="0" applyNumberFormat="1" applyFill="1" applyBorder="1" applyAlignment="1">
      <alignment/>
    </xf>
    <xf numFmtId="0" fontId="0" fillId="2" borderId="45" xfId="0" applyFill="1" applyBorder="1" applyAlignment="1">
      <alignment wrapText="1"/>
    </xf>
    <xf numFmtId="0" fontId="0" fillId="2" borderId="46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47" xfId="0" applyBorder="1" applyAlignment="1">
      <alignment/>
    </xf>
    <xf numFmtId="3" fontId="0" fillId="2" borderId="43" xfId="0" applyNumberFormat="1" applyFill="1" applyBorder="1" applyAlignment="1">
      <alignment/>
    </xf>
    <xf numFmtId="3" fontId="0" fillId="2" borderId="27" xfId="0" applyNumberFormat="1" applyFill="1" applyBorder="1" applyAlignment="1">
      <alignment/>
    </xf>
    <xf numFmtId="3" fontId="0" fillId="2" borderId="48" xfId="0" applyNumberFormat="1" applyFill="1" applyBorder="1" applyAlignment="1">
      <alignment/>
    </xf>
    <xf numFmtId="0" fontId="3" fillId="4" borderId="39" xfId="0" applyFont="1" applyFill="1" applyBorder="1" applyAlignment="1">
      <alignment/>
    </xf>
    <xf numFmtId="3" fontId="0" fillId="7" borderId="13" xfId="0" applyNumberFormat="1" applyFill="1" applyBorder="1" applyAlignment="1">
      <alignment/>
    </xf>
    <xf numFmtId="3" fontId="0" fillId="2" borderId="23" xfId="0" applyNumberFormat="1" applyFill="1" applyBorder="1" applyAlignment="1">
      <alignment/>
    </xf>
    <xf numFmtId="0" fontId="2" fillId="2" borderId="23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3" xfId="0" applyFill="1" applyBorder="1" applyAlignment="1">
      <alignment wrapText="1"/>
    </xf>
    <xf numFmtId="0" fontId="0" fillId="2" borderId="49" xfId="0" applyFill="1" applyBorder="1" applyAlignment="1">
      <alignment wrapText="1"/>
    </xf>
    <xf numFmtId="0" fontId="0" fillId="2" borderId="50" xfId="0" applyFill="1" applyBorder="1" applyAlignment="1">
      <alignment/>
    </xf>
    <xf numFmtId="0" fontId="0" fillId="2" borderId="49" xfId="0" applyFill="1" applyBorder="1" applyAlignment="1">
      <alignment/>
    </xf>
    <xf numFmtId="3" fontId="0" fillId="2" borderId="50" xfId="0" applyNumberFormat="1" applyFill="1" applyBorder="1" applyAlignment="1">
      <alignment/>
    </xf>
    <xf numFmtId="3" fontId="0" fillId="7" borderId="14" xfId="0" applyNumberFormat="1" applyFill="1" applyBorder="1" applyAlignment="1">
      <alignment/>
    </xf>
    <xf numFmtId="3" fontId="0" fillId="2" borderId="44" xfId="0" applyNumberFormat="1" applyFill="1" applyBorder="1" applyAlignment="1">
      <alignment/>
    </xf>
    <xf numFmtId="0" fontId="3" fillId="0" borderId="32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0" fillId="0" borderId="51" xfId="0" applyBorder="1" applyAlignment="1">
      <alignment wrapText="1"/>
    </xf>
    <xf numFmtId="3" fontId="0" fillId="2" borderId="40" xfId="0" applyNumberFormat="1" applyFill="1" applyBorder="1" applyAlignment="1">
      <alignment/>
    </xf>
    <xf numFmtId="3" fontId="0" fillId="2" borderId="33" xfId="0" applyNumberFormat="1" applyFill="1" applyBorder="1" applyAlignment="1">
      <alignment/>
    </xf>
    <xf numFmtId="0" fontId="0" fillId="0" borderId="52" xfId="0" applyFill="1" applyBorder="1" applyAlignment="1">
      <alignment wrapText="1"/>
    </xf>
    <xf numFmtId="2" fontId="0" fillId="6" borderId="27" xfId="0" applyNumberFormat="1" applyFill="1" applyBorder="1" applyAlignment="1">
      <alignment/>
    </xf>
    <xf numFmtId="0" fontId="3" fillId="0" borderId="53" xfId="0" applyFont="1" applyBorder="1" applyAlignment="1">
      <alignment wrapText="1"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2" borderId="7" xfId="0" applyFill="1" applyBorder="1" applyAlignment="1">
      <alignment wrapText="1"/>
    </xf>
    <xf numFmtId="0" fontId="1" fillId="3" borderId="44" xfId="0" applyFont="1" applyFill="1" applyBorder="1" applyAlignment="1">
      <alignment vertical="top" wrapText="1"/>
    </xf>
    <xf numFmtId="0" fontId="1" fillId="3" borderId="34" xfId="0" applyFont="1" applyFill="1" applyBorder="1" applyAlignment="1">
      <alignment vertical="top" wrapText="1"/>
    </xf>
    <xf numFmtId="14" fontId="1" fillId="3" borderId="34" xfId="0" applyNumberFormat="1" applyFont="1" applyFill="1" applyBorder="1" applyAlignment="1">
      <alignment vertical="top" wrapText="1"/>
    </xf>
    <xf numFmtId="0" fontId="0" fillId="4" borderId="54" xfId="0" applyFont="1" applyFill="1" applyBorder="1" applyAlignment="1">
      <alignment/>
    </xf>
    <xf numFmtId="2" fontId="0" fillId="0" borderId="55" xfId="0" applyNumberFormat="1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2" fontId="0" fillId="0" borderId="57" xfId="0" applyNumberFormat="1" applyFont="1" applyFill="1" applyBorder="1" applyAlignment="1">
      <alignment/>
    </xf>
    <xf numFmtId="2" fontId="3" fillId="0" borderId="58" xfId="0" applyNumberFormat="1" applyFont="1" applyFill="1" applyBorder="1" applyAlignment="1">
      <alignment/>
    </xf>
    <xf numFmtId="2" fontId="3" fillId="0" borderId="59" xfId="0" applyNumberFormat="1" applyFont="1" applyFill="1" applyBorder="1" applyAlignment="1">
      <alignment/>
    </xf>
    <xf numFmtId="0" fontId="0" fillId="3" borderId="37" xfId="0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2" xfId="20" applyFont="1" applyFill="1" applyBorder="1" applyAlignment="1">
      <alignment horizontal="right"/>
      <protection/>
    </xf>
    <xf numFmtId="0" fontId="2" fillId="0" borderId="5" xfId="20" applyFont="1" applyFill="1" applyBorder="1" applyAlignment="1">
      <alignment horizontal="right"/>
      <protection/>
    </xf>
    <xf numFmtId="0" fontId="0" fillId="3" borderId="15" xfId="0" applyFill="1" applyBorder="1" applyAlignment="1">
      <alignment/>
    </xf>
    <xf numFmtId="0" fontId="3" fillId="3" borderId="18" xfId="0" applyFont="1" applyFill="1" applyBorder="1" applyAlignment="1">
      <alignment wrapText="1"/>
    </xf>
    <xf numFmtId="0" fontId="3" fillId="4" borderId="55" xfId="0" applyFont="1" applyFill="1" applyBorder="1" applyAlignment="1">
      <alignment/>
    </xf>
    <xf numFmtId="0" fontId="3" fillId="4" borderId="56" xfId="0" applyFont="1" applyFill="1" applyBorder="1" applyAlignment="1">
      <alignment/>
    </xf>
    <xf numFmtId="0" fontId="3" fillId="4" borderId="5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0" fillId="2" borderId="60" xfId="0" applyNumberFormat="1" applyFill="1" applyBorder="1" applyAlignment="1">
      <alignment/>
    </xf>
    <xf numFmtId="3" fontId="0" fillId="2" borderId="61" xfId="0" applyNumberFormat="1" applyFill="1" applyBorder="1" applyAlignment="1">
      <alignment/>
    </xf>
    <xf numFmtId="2" fontId="3" fillId="0" borderId="62" xfId="0" applyNumberFormat="1" applyFont="1" applyFill="1" applyBorder="1" applyAlignment="1">
      <alignment/>
    </xf>
    <xf numFmtId="3" fontId="0" fillId="2" borderId="63" xfId="0" applyNumberForma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65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66" xfId="0" applyNumberFormat="1" applyFont="1" applyFill="1" applyBorder="1" applyAlignment="1">
      <alignment/>
    </xf>
    <xf numFmtId="0" fontId="0" fillId="0" borderId="63" xfId="0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2" borderId="34" xfId="0" applyFill="1" applyBorder="1" applyAlignment="1">
      <alignment wrapText="1"/>
    </xf>
    <xf numFmtId="49" fontId="6" fillId="0" borderId="13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3" fontId="0" fillId="2" borderId="67" xfId="0" applyNumberFormat="1" applyFill="1" applyBorder="1" applyAlignment="1">
      <alignment/>
    </xf>
    <xf numFmtId="3" fontId="0" fillId="2" borderId="31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68" xfId="0" applyFill="1" applyBorder="1" applyAlignment="1">
      <alignment/>
    </xf>
    <xf numFmtId="0" fontId="0" fillId="2" borderId="69" xfId="0" applyFill="1" applyBorder="1" applyAlignment="1">
      <alignment wrapText="1"/>
    </xf>
    <xf numFmtId="0" fontId="3" fillId="3" borderId="70" xfId="0" applyFont="1" applyFill="1" applyBorder="1" applyAlignment="1">
      <alignment/>
    </xf>
    <xf numFmtId="0" fontId="7" fillId="3" borderId="8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0" fontId="0" fillId="3" borderId="26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30" xfId="0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battl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V74"/>
  <sheetViews>
    <sheetView tabSelected="1" zoomScale="80" zoomScaleNormal="80" workbookViewId="0" topLeftCell="A1">
      <selection activeCell="O13" sqref="O13"/>
    </sheetView>
  </sheetViews>
  <sheetFormatPr defaultColWidth="9.00390625" defaultRowHeight="12.75"/>
  <cols>
    <col min="1" max="1" width="13.375" style="0" customWidth="1"/>
    <col min="2" max="2" width="12.625" style="0" customWidth="1"/>
    <col min="3" max="3" width="17.00390625" style="0" customWidth="1"/>
    <col min="8" max="8" width="10.875" style="0" customWidth="1"/>
    <col min="9" max="9" width="12.00390625" style="0" customWidth="1"/>
    <col min="10" max="13" width="11.625" style="0" customWidth="1"/>
    <col min="14" max="14" width="12.00390625" style="0" customWidth="1"/>
    <col min="15" max="15" width="12.375" style="0" customWidth="1"/>
    <col min="16" max="16" width="10.25390625" style="0" customWidth="1"/>
    <col min="17" max="17" width="4.625" style="40" customWidth="1"/>
    <col min="18" max="18" width="10.25390625" style="40" customWidth="1"/>
    <col min="19" max="19" width="8.875" style="0" customWidth="1"/>
    <col min="20" max="20" width="17.875" style="0" customWidth="1"/>
    <col min="24" max="24" width="9.25390625" style="0" customWidth="1"/>
    <col min="25" max="30" width="9.75390625" style="0" customWidth="1"/>
  </cols>
  <sheetData>
    <row r="1" spans="1:16" ht="12.75">
      <c r="A1" s="116" t="s">
        <v>32</v>
      </c>
      <c r="B1" s="117"/>
      <c r="C1" s="117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256" ht="12.75">
      <c r="A2" s="116" t="s">
        <v>91</v>
      </c>
      <c r="B2" s="116"/>
      <c r="C2" s="116"/>
      <c r="D2" s="116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42"/>
      <c r="R2" s="42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16" ht="13.5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30" ht="12.75">
      <c r="A4" s="195" t="s">
        <v>3</v>
      </c>
      <c r="B4" s="197" t="s">
        <v>4</v>
      </c>
      <c r="C4" s="199" t="s">
        <v>10</v>
      </c>
      <c r="D4" s="194" t="s">
        <v>1</v>
      </c>
      <c r="E4" s="194"/>
      <c r="F4" s="194"/>
      <c r="G4" s="194"/>
      <c r="H4" s="194"/>
      <c r="I4" s="50"/>
      <c r="J4" s="50"/>
      <c r="K4" s="50"/>
      <c r="L4" s="50"/>
      <c r="M4" s="50"/>
      <c r="N4" s="50"/>
      <c r="O4" s="14"/>
      <c r="P4" s="163"/>
      <c r="Q4" s="192" t="s">
        <v>97</v>
      </c>
      <c r="R4" s="11"/>
      <c r="T4" s="78" t="s">
        <v>24</v>
      </c>
      <c r="U4" s="79"/>
      <c r="V4" s="79"/>
      <c r="W4" s="79"/>
      <c r="X4" s="81"/>
      <c r="Y4" s="55"/>
      <c r="Z4" s="55"/>
      <c r="AA4" s="55"/>
      <c r="AB4" s="55"/>
      <c r="AC4" s="55"/>
      <c r="AD4" s="55"/>
    </row>
    <row r="5" spans="1:30" s="3" customFormat="1" ht="60.75" customHeight="1" thickBot="1">
      <c r="A5" s="196"/>
      <c r="B5" s="198"/>
      <c r="C5" s="200"/>
      <c r="D5" s="148" t="s">
        <v>78</v>
      </c>
      <c r="E5" s="149" t="s">
        <v>80</v>
      </c>
      <c r="F5" s="150" t="s">
        <v>90</v>
      </c>
      <c r="G5" s="150" t="s">
        <v>92</v>
      </c>
      <c r="H5" s="150" t="s">
        <v>98</v>
      </c>
      <c r="I5" s="150" t="s">
        <v>99</v>
      </c>
      <c r="J5" s="150" t="s">
        <v>100</v>
      </c>
      <c r="K5" s="150" t="s">
        <v>101</v>
      </c>
      <c r="L5" s="150" t="s">
        <v>102</v>
      </c>
      <c r="M5" s="150" t="s">
        <v>103</v>
      </c>
      <c r="N5" s="150" t="s">
        <v>30</v>
      </c>
      <c r="O5" s="24" t="s">
        <v>11</v>
      </c>
      <c r="P5" s="164" t="s">
        <v>16</v>
      </c>
      <c r="Q5" s="193"/>
      <c r="R5" s="70"/>
      <c r="T5" s="80" t="s">
        <v>26</v>
      </c>
      <c r="U5" s="56" t="s">
        <v>80</v>
      </c>
      <c r="V5" s="57" t="s">
        <v>90</v>
      </c>
      <c r="W5" s="57" t="s">
        <v>92</v>
      </c>
      <c r="X5" s="57" t="s">
        <v>98</v>
      </c>
      <c r="Y5" s="57" t="s">
        <v>99</v>
      </c>
      <c r="Z5" s="57" t="s">
        <v>100</v>
      </c>
      <c r="AA5" s="57" t="s">
        <v>101</v>
      </c>
      <c r="AB5" s="57" t="s">
        <v>102</v>
      </c>
      <c r="AC5" s="57" t="s">
        <v>103</v>
      </c>
      <c r="AD5" s="57" t="s">
        <v>30</v>
      </c>
    </row>
    <row r="6" spans="1:30" ht="12.75">
      <c r="A6" s="5" t="s">
        <v>33</v>
      </c>
      <c r="B6" s="6" t="s">
        <v>34</v>
      </c>
      <c r="C6" s="7" t="s">
        <v>5</v>
      </c>
      <c r="D6" s="110">
        <f>VLOOKUP($A6&amp;$B6,'15.03.2008'!$L$10:$M$27,2,FALSE)</f>
        <v>157.7846866997567</v>
      </c>
      <c r="E6" s="110">
        <f>VLOOKUP($A6&amp;$B6,'22.03.2008'!$L$9:$M$26,2,FALSE)</f>
        <v>255</v>
      </c>
      <c r="F6" s="51">
        <v>0</v>
      </c>
      <c r="G6" s="142">
        <f>VLOOKUP($A6&amp;$B6,'11.05.2008'!$L$9:$M$26,2,FALSE)</f>
        <v>172.125</v>
      </c>
      <c r="H6" s="51">
        <v>0</v>
      </c>
      <c r="I6" s="110">
        <f>VLOOKUP($A6&amp;$B6,'29.06.2008'!$L$9:$M$22,2,FALSE)</f>
        <v>224.47581091712777</v>
      </c>
      <c r="J6" s="110">
        <f>VLOOKUP($A6&amp;$B6,'27.07.2008'!$L$9:$M$22,2,FALSE)</f>
        <v>223.125</v>
      </c>
      <c r="K6" s="110">
        <f>VLOOKUP($A6&amp;$B6,'02.08.2008'!$L$9:$M$22,2,FALSE)</f>
        <v>202.5</v>
      </c>
      <c r="L6" s="51">
        <v>0</v>
      </c>
      <c r="M6" s="51">
        <v>0</v>
      </c>
      <c r="N6" s="51">
        <v>0</v>
      </c>
      <c r="O6" s="100">
        <f aca="true" t="shared" si="0" ref="O6:O37">LARGE(D6:N6,1)+LARGE(D6:N6,2)+LARGE(D6:N6,3)</f>
        <v>702.6008109171278</v>
      </c>
      <c r="P6" s="165">
        <v>1</v>
      </c>
      <c r="Q6" s="182">
        <v>0</v>
      </c>
      <c r="R6" s="71"/>
      <c r="T6" s="69" t="str">
        <f>A6&amp;B6</f>
        <v>СеменоваПолина</v>
      </c>
      <c r="U6" s="58">
        <f aca="true" t="shared" si="1" ref="U6:U40">D6</f>
        <v>157.7846866997567</v>
      </c>
      <c r="V6" s="59">
        <f aca="true" t="shared" si="2" ref="V6:V40">D6+E6</f>
        <v>412.78468669975666</v>
      </c>
      <c r="W6" s="59">
        <f aca="true" t="shared" si="3" ref="W6:W40">SUM(D6:F6)</f>
        <v>412.78468669975666</v>
      </c>
      <c r="X6" s="59">
        <f>LARGE($D6:G6,1)+LARGE($D6:G6,2)+LARGE($D6:G6,3)</f>
        <v>584.9096866997567</v>
      </c>
      <c r="Y6" s="59">
        <f>LARGE($D6:H6,1)+LARGE($D6:H6,2)+LARGE($D6:H6,3)</f>
        <v>584.9096866997567</v>
      </c>
      <c r="Z6" s="59">
        <f>LARGE($D6:I6,1)+LARGE($D6:I6,2)+LARGE($D6:I6,3)</f>
        <v>651.6008109171278</v>
      </c>
      <c r="AA6" s="59">
        <f>LARGE($D6:J6,1)+LARGE($D6:J6,2)+LARGE($D6:J6,3)</f>
        <v>702.6008109171278</v>
      </c>
      <c r="AB6" s="59">
        <f>LARGE($D6:K6,1)+LARGE($D6:K6,2)+LARGE($D6:K6,3)</f>
        <v>702.6008109171278</v>
      </c>
      <c r="AC6" s="59">
        <f>LARGE($D6:L6,1)+LARGE($D6:L6,2)+LARGE($D6:L6,3)</f>
        <v>702.6008109171278</v>
      </c>
      <c r="AD6" s="59">
        <f>LARGE($D6:N6,1)+LARGE($D6:N6,2)+LARGE($D6:N6,3)</f>
        <v>702.6008109171278</v>
      </c>
    </row>
    <row r="7" spans="1:30" ht="12.75">
      <c r="A7" s="8" t="s">
        <v>35</v>
      </c>
      <c r="B7" s="1" t="s">
        <v>36</v>
      </c>
      <c r="C7" s="9" t="s">
        <v>5</v>
      </c>
      <c r="D7" s="110">
        <f>VLOOKUP($A7&amp;$B7,'15.03.2008'!$L$10:$M$27,2,FALSE)</f>
        <v>137.36549195037642</v>
      </c>
      <c r="E7" s="110">
        <f>VLOOKUP($A7&amp;$B7,'22.03.2008'!$L$9:$M$26,2,FALSE)</f>
        <v>300</v>
      </c>
      <c r="F7" s="51">
        <v>0</v>
      </c>
      <c r="G7" s="51">
        <v>0</v>
      </c>
      <c r="H7" s="110">
        <f>VLOOKUP($A7&amp;$B7,'14.06.2008'!$L$9:$M$22,2,FALSE)</f>
        <v>69.79950475471331</v>
      </c>
      <c r="I7" s="110">
        <f>VLOOKUP($A7&amp;$B7,'29.06.2008'!$L$9:$M$22,2,FALSE)</f>
        <v>166.11210007867456</v>
      </c>
      <c r="J7" s="110">
        <f>VLOOKUP($A7&amp;$B7,'27.07.2008'!$L$9:$M$22,2,FALSE)</f>
        <v>194.25</v>
      </c>
      <c r="K7" s="51">
        <v>0</v>
      </c>
      <c r="L7" s="110">
        <f>VLOOKUP($A7&amp;$B7,'09.08.2008'!$L$10:$M$23,2,FALSE)</f>
        <v>127.06784845227449</v>
      </c>
      <c r="M7" s="110">
        <f>VLOOKUP($A7&amp;$B7,'20.09.2008'!$L$10:$M$23,2,FALSE)</f>
        <v>191.25</v>
      </c>
      <c r="N7" s="51">
        <v>0</v>
      </c>
      <c r="O7" s="100">
        <f t="shared" si="0"/>
        <v>685.5</v>
      </c>
      <c r="P7" s="166">
        <v>2</v>
      </c>
      <c r="Q7" s="182">
        <v>0</v>
      </c>
      <c r="R7" s="71"/>
      <c r="T7" s="69" t="str">
        <f aca="true" t="shared" si="4" ref="T7:T66">A7&amp;B7</f>
        <v>ЗеленоваНадежда</v>
      </c>
      <c r="U7" s="58">
        <f t="shared" si="1"/>
        <v>137.36549195037642</v>
      </c>
      <c r="V7" s="59">
        <f t="shared" si="2"/>
        <v>437.3654919503764</v>
      </c>
      <c r="W7" s="59">
        <f t="shared" si="3"/>
        <v>437.3654919503764</v>
      </c>
      <c r="X7" s="59">
        <f>LARGE($D7:G7,1)+LARGE($D7:G7,2)+LARGE($D7:G7,3)</f>
        <v>437.3654919503764</v>
      </c>
      <c r="Y7" s="59">
        <f>LARGE($D7:H7,1)+LARGE($D7:H7,2)+LARGE($D7:H7,3)</f>
        <v>507.1649967050897</v>
      </c>
      <c r="Z7" s="59">
        <f>LARGE($D7:I7,1)+LARGE($D7:I7,2)+LARGE($D7:I7,3)</f>
        <v>603.4775920290509</v>
      </c>
      <c r="AA7" s="59">
        <f>LARGE($D7:J7,1)+LARGE($D7:J7,2)+LARGE($D7:J7,3)</f>
        <v>660.3621000786745</v>
      </c>
      <c r="AB7" s="59">
        <f>LARGE($D7:K7,1)+LARGE($D7:K7,2)+LARGE($D7:K7,3)</f>
        <v>660.3621000786745</v>
      </c>
      <c r="AC7" s="59">
        <f>LARGE($D7:L7,1)+LARGE($D7:L7,2)+LARGE($D7:L7,3)</f>
        <v>660.3621000786745</v>
      </c>
      <c r="AD7" s="59">
        <f>LARGE($D7:N7,1)+LARGE($D7:N7,2)+LARGE($D7:N7,3)</f>
        <v>685.5</v>
      </c>
    </row>
    <row r="8" spans="1:30" ht="12.75">
      <c r="A8" s="8" t="s">
        <v>40</v>
      </c>
      <c r="B8" s="1" t="s">
        <v>41</v>
      </c>
      <c r="C8" s="9" t="s">
        <v>5</v>
      </c>
      <c r="D8" s="110">
        <f>VLOOKUP($A8&amp;$B8,'15.03.2008'!$L$10:$M$27,2,FALSE)</f>
        <v>118.802587632758</v>
      </c>
      <c r="E8" s="110">
        <f>VLOOKUP($A8&amp;$B8,'22.03.2008'!$L$9:$M$26,2,FALSE)</f>
        <v>192</v>
      </c>
      <c r="F8" s="110">
        <f>VLOOKUP($A8&amp;$B8,'10.05.2008'!$L$9:$M$26,2,FALSE)</f>
        <v>116.79918555961564</v>
      </c>
      <c r="G8" s="51">
        <v>0</v>
      </c>
      <c r="H8" s="51">
        <v>0</v>
      </c>
      <c r="I8" s="110">
        <f>VLOOKUP($A8&amp;$B8,'29.06.2008'!$L$9:$M$22,2,FALSE)</f>
        <v>190.80443927955858</v>
      </c>
      <c r="J8" s="110">
        <f>VLOOKUP($A8&amp;$B8,'27.07.2008'!$L$9:$M$22,2,FALSE)</f>
        <v>105</v>
      </c>
      <c r="K8" s="51">
        <v>0</v>
      </c>
      <c r="L8" s="110">
        <f>VLOOKUP($A8&amp;$B8,'09.08.2008'!$L$10:$M$23,2,FALSE)</f>
        <v>149.49158641444058</v>
      </c>
      <c r="M8" s="51">
        <v>0</v>
      </c>
      <c r="N8" s="51">
        <v>0</v>
      </c>
      <c r="O8" s="100">
        <f t="shared" si="0"/>
        <v>532.2960256939991</v>
      </c>
      <c r="P8" s="166">
        <v>3</v>
      </c>
      <c r="Q8" s="182">
        <v>0</v>
      </c>
      <c r="R8" s="71"/>
      <c r="T8" s="69" t="str">
        <f t="shared" si="4"/>
        <v>БабийАнжелика</v>
      </c>
      <c r="U8" s="58">
        <f t="shared" si="1"/>
        <v>118.802587632758</v>
      </c>
      <c r="V8" s="59">
        <f t="shared" si="2"/>
        <v>310.802587632758</v>
      </c>
      <c r="W8" s="59">
        <f t="shared" si="3"/>
        <v>427.6017731923736</v>
      </c>
      <c r="X8" s="59">
        <f>LARGE($D8:G8,1)+LARGE($D8:G8,2)+LARGE($D8:G8,3)</f>
        <v>427.6017731923736</v>
      </c>
      <c r="Y8" s="59">
        <f>LARGE($D8:H8,1)+LARGE($D8:H8,2)+LARGE($D8:H8,3)</f>
        <v>427.6017731923736</v>
      </c>
      <c r="Z8" s="59">
        <f>LARGE($D8:I8,1)+LARGE($D8:I8,2)+LARGE($D8:I8,3)</f>
        <v>501.60702691231654</v>
      </c>
      <c r="AA8" s="59">
        <f>LARGE($D8:J8,1)+LARGE($D8:J8,2)+LARGE($D8:J8,3)</f>
        <v>501.60702691231654</v>
      </c>
      <c r="AB8" s="59">
        <f>LARGE($D8:K8,1)+LARGE($D8:K8,2)+LARGE($D8:K8,3)</f>
        <v>501.60702691231654</v>
      </c>
      <c r="AC8" s="59">
        <f>LARGE($D8:L8,1)+LARGE($D8:L8,2)+LARGE($D8:L8,3)</f>
        <v>532.2960256939991</v>
      </c>
      <c r="AD8" s="59">
        <f>LARGE($D8:N8,1)+LARGE($D8:N8,2)+LARGE($D8:N8,3)</f>
        <v>532.2960256939991</v>
      </c>
    </row>
    <row r="9" spans="1:30" ht="12.75">
      <c r="A9" s="8" t="s">
        <v>37</v>
      </c>
      <c r="B9" s="1" t="s">
        <v>38</v>
      </c>
      <c r="C9" s="9" t="s">
        <v>39</v>
      </c>
      <c r="D9" s="110">
        <f>VLOOKUP($A9&amp;$B9,'15.03.2008'!$L$10:$M$27,2,FALSE)</f>
        <v>44.55097036228425</v>
      </c>
      <c r="E9" s="110">
        <f>VLOOKUP($A9&amp;$B9,'22.03.2008'!$L$9:$M$26,2,FALSE)</f>
        <v>72</v>
      </c>
      <c r="F9" s="142">
        <f>VLOOKUP($A9&amp;$B9,'10.05.2008'!$L$9:$M$26,2,FALSE)</f>
        <v>137.4108065407243</v>
      </c>
      <c r="G9" s="51">
        <v>0</v>
      </c>
      <c r="H9" s="51">
        <v>0</v>
      </c>
      <c r="I9" s="110">
        <f>VLOOKUP($A9&amp;$B9,'29.06.2008'!$L$9:$M$22,2,FALSE)</f>
        <v>143.66451898696178</v>
      </c>
      <c r="J9" s="110">
        <f>VLOOKUP($A9&amp;$B9,'27.07.2008'!$L$9:$M$22,2,FALSE)</f>
        <v>123.375</v>
      </c>
      <c r="K9" s="51">
        <v>0</v>
      </c>
      <c r="L9" s="110">
        <f>VLOOKUP($A9&amp;$B9,'09.08.2008'!$L$10:$M$23,2,FALSE)</f>
        <v>110.62377394668603</v>
      </c>
      <c r="M9" s="51">
        <v>0</v>
      </c>
      <c r="N9" s="51">
        <v>0</v>
      </c>
      <c r="O9" s="100">
        <f t="shared" si="0"/>
        <v>404.4503255276861</v>
      </c>
      <c r="P9" s="166">
        <v>4</v>
      </c>
      <c r="Q9" s="182">
        <v>0</v>
      </c>
      <c r="R9" s="71"/>
      <c r="T9" s="69" t="str">
        <f t="shared" si="4"/>
        <v>ИсаеваЮлия</v>
      </c>
      <c r="U9" s="58">
        <f t="shared" si="1"/>
        <v>44.55097036228425</v>
      </c>
      <c r="V9" s="59">
        <f t="shared" si="2"/>
        <v>116.55097036228425</v>
      </c>
      <c r="W9" s="59">
        <f t="shared" si="3"/>
        <v>253.96177690300857</v>
      </c>
      <c r="X9" s="59">
        <f>LARGE($D9:G9,1)+LARGE($D9:G9,2)+LARGE($D9:G9,3)</f>
        <v>253.96177690300857</v>
      </c>
      <c r="Y9" s="59">
        <f>LARGE($D9:H9,1)+LARGE($D9:H9,2)+LARGE($D9:H9,3)</f>
        <v>253.96177690300857</v>
      </c>
      <c r="Z9" s="59">
        <f>LARGE($D9:I9,1)+LARGE($D9:I9,2)+LARGE($D9:I9,3)</f>
        <v>353.0753255276861</v>
      </c>
      <c r="AA9" s="59">
        <f>LARGE($D9:J9,1)+LARGE($D9:J9,2)+LARGE($D9:J9,3)</f>
        <v>404.4503255276861</v>
      </c>
      <c r="AB9" s="59">
        <f>LARGE($D9:K9,1)+LARGE($D9:K9,2)+LARGE($D9:K9,3)</f>
        <v>404.4503255276861</v>
      </c>
      <c r="AC9" s="59">
        <f>LARGE($D9:L9,1)+LARGE($D9:L9,2)+LARGE($D9:L9,3)</f>
        <v>404.4503255276861</v>
      </c>
      <c r="AD9" s="59">
        <f>LARGE($D9:N9,1)+LARGE($D9:N9,2)+LARGE($D9:N9,3)</f>
        <v>404.4503255276861</v>
      </c>
    </row>
    <row r="10" spans="1:30" ht="12.75">
      <c r="A10" s="8" t="s">
        <v>52</v>
      </c>
      <c r="B10" s="1" t="s">
        <v>53</v>
      </c>
      <c r="C10" s="9" t="s">
        <v>5</v>
      </c>
      <c r="D10" s="110">
        <f>VLOOKUP($A10&amp;$B10,'15.03.2008'!$L$10:$M$27,2,FALSE)</f>
        <v>68.68274597518821</v>
      </c>
      <c r="E10" s="110">
        <f>VLOOKUP($A10&amp;$B10,'22.03.2008'!$L$9:$M$26,2,FALSE)</f>
        <v>153</v>
      </c>
      <c r="F10" s="109">
        <v>0</v>
      </c>
      <c r="G10" s="51">
        <v>0</v>
      </c>
      <c r="H10" s="51">
        <v>0</v>
      </c>
      <c r="I10" s="110">
        <f>VLOOKUP($A10&amp;$B10,'29.06.2008'!$L$9:$M$22,2,FALSE)</f>
        <v>123.46169600442026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100">
        <f t="shared" si="0"/>
        <v>345.1444419796085</v>
      </c>
      <c r="P10" s="166">
        <v>5</v>
      </c>
      <c r="Q10" s="182">
        <v>0</v>
      </c>
      <c r="R10" s="71"/>
      <c r="T10" s="69" t="str">
        <f t="shared" si="4"/>
        <v>ЛысенкоКристина</v>
      </c>
      <c r="U10" s="58">
        <f t="shared" si="1"/>
        <v>68.68274597518821</v>
      </c>
      <c r="V10" s="59">
        <f t="shared" si="2"/>
        <v>221.6827459751882</v>
      </c>
      <c r="W10" s="59">
        <f t="shared" si="3"/>
        <v>221.6827459751882</v>
      </c>
      <c r="X10" s="59">
        <f>LARGE($D10:G10,1)+LARGE($D10:G10,2)+LARGE($D10:G10,3)</f>
        <v>221.6827459751882</v>
      </c>
      <c r="Y10" s="59">
        <f>LARGE($D10:H10,1)+LARGE($D10:H10,2)+LARGE($D10:H10,3)</f>
        <v>221.6827459751882</v>
      </c>
      <c r="Z10" s="59">
        <f>LARGE($D10:I10,1)+LARGE($D10:I10,2)+LARGE($D10:I10,3)</f>
        <v>345.1444419796085</v>
      </c>
      <c r="AA10" s="59">
        <f>LARGE($D10:J10,1)+LARGE($D10:J10,2)+LARGE($D10:J10,3)</f>
        <v>345.1444419796085</v>
      </c>
      <c r="AB10" s="59">
        <f>LARGE($D10:K10,1)+LARGE($D10:K10,2)+LARGE($D10:K10,3)</f>
        <v>345.1444419796085</v>
      </c>
      <c r="AC10" s="59">
        <f>LARGE($D10:L10,1)+LARGE($D10:L10,2)+LARGE($D10:L10,3)</f>
        <v>345.1444419796085</v>
      </c>
      <c r="AD10" s="59">
        <f>LARGE($D10:N10,1)+LARGE($D10:N10,2)+LARGE($D10:N10,3)</f>
        <v>345.1444419796085</v>
      </c>
    </row>
    <row r="11" spans="1:30" ht="12.75">
      <c r="A11" s="8" t="s">
        <v>42</v>
      </c>
      <c r="B11" s="1" t="s">
        <v>43</v>
      </c>
      <c r="C11" s="9" t="s">
        <v>5</v>
      </c>
      <c r="D11" s="142">
        <f>VLOOKUP($A11&amp;$B11,'15.03.2008'!$L$10:$M$27,2,FALSE)</f>
        <v>102.0959737469014</v>
      </c>
      <c r="E11" s="110">
        <f>VLOOKUP($A11&amp;$B11,'22.03.2008'!$L$9:$M$26,2,FALSE)</f>
        <v>72</v>
      </c>
      <c r="F11" s="110">
        <f>VLOOKUP($A11&amp;$B11,'10.05.2008'!$L$9:$M$26,2,FALSE)</f>
        <v>101.68399684013598</v>
      </c>
      <c r="G11" s="51">
        <v>0</v>
      </c>
      <c r="H11" s="51">
        <v>0</v>
      </c>
      <c r="I11" s="110">
        <f>VLOOKUP($A11&amp;$B11,'29.06.2008'!$L$9:$M$22,2,FALSE)</f>
        <v>89.7903243668511</v>
      </c>
      <c r="J11" s="51">
        <v>0</v>
      </c>
      <c r="K11" s="51">
        <v>0</v>
      </c>
      <c r="L11" s="110">
        <f>VLOOKUP($A11&amp;$B11,'09.08.2008'!$L$10:$M$23,2,FALSE)</f>
        <v>82.2203725279423</v>
      </c>
      <c r="M11" s="51">
        <v>0</v>
      </c>
      <c r="N11" s="51">
        <v>0</v>
      </c>
      <c r="O11" s="100">
        <f t="shared" si="0"/>
        <v>293.5702949538885</v>
      </c>
      <c r="P11" s="166">
        <v>6</v>
      </c>
      <c r="Q11" s="182">
        <v>0</v>
      </c>
      <c r="R11" s="71"/>
      <c r="T11" s="69" t="str">
        <f t="shared" si="4"/>
        <v>ФадинаОльга</v>
      </c>
      <c r="U11" s="58">
        <f t="shared" si="1"/>
        <v>102.0959737469014</v>
      </c>
      <c r="V11" s="59">
        <f t="shared" si="2"/>
        <v>174.0959737469014</v>
      </c>
      <c r="W11" s="59">
        <f t="shared" si="3"/>
        <v>275.7799705870374</v>
      </c>
      <c r="X11" s="59">
        <f>LARGE($D11:G11,1)+LARGE($D11:G11,2)+LARGE($D11:G11,3)</f>
        <v>275.7799705870374</v>
      </c>
      <c r="Y11" s="59">
        <f>LARGE($D11:H11,1)+LARGE($D11:H11,2)+LARGE($D11:H11,3)</f>
        <v>275.7799705870374</v>
      </c>
      <c r="Z11" s="59">
        <f>LARGE($D11:I11,1)+LARGE($D11:I11,2)+LARGE($D11:I11,3)</f>
        <v>293.5702949538885</v>
      </c>
      <c r="AA11" s="59">
        <f>LARGE($D11:J11,1)+LARGE($D11:J11,2)+LARGE($D11:J11,3)</f>
        <v>293.5702949538885</v>
      </c>
      <c r="AB11" s="59">
        <f>LARGE($D11:K11,1)+LARGE($D11:K11,2)+LARGE($D11:K11,3)</f>
        <v>293.5702949538885</v>
      </c>
      <c r="AC11" s="59">
        <f>LARGE($D11:L11,1)+LARGE($D11:L11,2)+LARGE($D11:L11,3)</f>
        <v>293.5702949538885</v>
      </c>
      <c r="AD11" s="59">
        <f>LARGE($D11:N11,1)+LARGE($D11:N11,2)+LARGE($D11:N11,3)</f>
        <v>293.5702949538885</v>
      </c>
    </row>
    <row r="12" spans="1:30" ht="12.75">
      <c r="A12" s="8" t="s">
        <v>66</v>
      </c>
      <c r="B12" s="1" t="s">
        <v>51</v>
      </c>
      <c r="C12" s="9" t="s">
        <v>7</v>
      </c>
      <c r="D12" s="51">
        <v>0</v>
      </c>
      <c r="E12" s="110">
        <f>VLOOKUP($A12&amp;$B12,'22.03.2008'!$L$9:$M$26,2,FALSE)</f>
        <v>153</v>
      </c>
      <c r="F12" s="110">
        <f>VLOOKUP($A12&amp;$B12,'10.05.2008'!$L$9:$M$26,2,FALSE)</f>
        <v>64.58307907414041</v>
      </c>
      <c r="G12" s="51">
        <v>0</v>
      </c>
      <c r="H12" s="51">
        <v>0</v>
      </c>
      <c r="I12" s="110">
        <f>VLOOKUP($A12&amp;$B12,'29.06.2008'!$L$9:$M$22,2,FALSE)</f>
        <v>56.11895272928194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100">
        <f t="shared" si="0"/>
        <v>273.70203180342236</v>
      </c>
      <c r="P12" s="166">
        <v>7</v>
      </c>
      <c r="Q12" s="182">
        <v>0</v>
      </c>
      <c r="R12" s="71"/>
      <c r="T12" s="69" t="str">
        <f t="shared" si="4"/>
        <v>СурмачЕкатерина</v>
      </c>
      <c r="U12" s="58">
        <f t="shared" si="1"/>
        <v>0</v>
      </c>
      <c r="V12" s="59">
        <f t="shared" si="2"/>
        <v>153</v>
      </c>
      <c r="W12" s="59">
        <f t="shared" si="3"/>
        <v>217.58307907414041</v>
      </c>
      <c r="X12" s="59">
        <f>LARGE($D12:G12,1)+LARGE($D12:G12,2)+LARGE($D12:G12,3)</f>
        <v>217.58307907414041</v>
      </c>
      <c r="Y12" s="59">
        <f>LARGE($D12:H12,1)+LARGE($D12:H12,2)+LARGE($D12:H12,3)</f>
        <v>217.58307907414041</v>
      </c>
      <c r="Z12" s="59">
        <f>LARGE($D12:I12,1)+LARGE($D12:I12,2)+LARGE($D12:I12,3)</f>
        <v>273.70203180342236</v>
      </c>
      <c r="AA12" s="59">
        <f>LARGE($D12:J12,1)+LARGE($D12:J12,2)+LARGE($D12:J12,3)</f>
        <v>273.70203180342236</v>
      </c>
      <c r="AB12" s="59">
        <f>LARGE($D12:K12,1)+LARGE($D12:K12,2)+LARGE($D12:K12,3)</f>
        <v>273.70203180342236</v>
      </c>
      <c r="AC12" s="59">
        <f>LARGE($D12:L12,1)+LARGE($D12:L12,2)+LARGE($D12:L12,3)</f>
        <v>273.70203180342236</v>
      </c>
      <c r="AD12" s="59">
        <f>LARGE($D12:N12,1)+LARGE($D12:N12,2)+LARGE($D12:N12,3)</f>
        <v>273.70203180342236</v>
      </c>
    </row>
    <row r="13" spans="1:30" ht="12.75">
      <c r="A13" s="8" t="s">
        <v>46</v>
      </c>
      <c r="B13" s="1" t="s">
        <v>47</v>
      </c>
      <c r="C13" s="9" t="s">
        <v>5</v>
      </c>
      <c r="D13" s="51">
        <v>0</v>
      </c>
      <c r="E13" s="110">
        <f>VLOOKUP($A13&amp;$B13,'22.03.2008'!$L$9:$M$26,2,FALSE)</f>
        <v>72</v>
      </c>
      <c r="F13" s="110">
        <f>VLOOKUP($A13&amp;$B13,'10.05.2008'!$L$9:$M$26,2,FALSE)</f>
        <v>87.94291618606356</v>
      </c>
      <c r="G13" s="51">
        <v>0</v>
      </c>
      <c r="H13" s="51">
        <v>0</v>
      </c>
      <c r="I13" s="110">
        <f>VLOOKUP($A13&amp;$B13,'29.06.2008'!$L$9:$M$22,2,FALSE)</f>
        <v>105.50363113105006</v>
      </c>
      <c r="J13" s="110">
        <f>VLOOKUP($A13&amp;$B13,'27.07.2008'!$L$9:$M$22,2,FALSE)</f>
        <v>57.75</v>
      </c>
      <c r="K13" s="51">
        <v>0</v>
      </c>
      <c r="L13" s="110">
        <f>VLOOKUP($A13&amp;$B13,'09.08.2008'!$L$10:$M$23,2,FALSE)</f>
        <v>95.67461530524197</v>
      </c>
      <c r="M13" s="51">
        <v>0</v>
      </c>
      <c r="N13" s="51">
        <v>0</v>
      </c>
      <c r="O13" s="100">
        <f t="shared" si="0"/>
        <v>289.1211626223556</v>
      </c>
      <c r="P13" s="166">
        <v>8</v>
      </c>
      <c r="Q13" s="182">
        <v>0</v>
      </c>
      <c r="R13" s="71"/>
      <c r="T13" s="69" t="str">
        <f t="shared" si="4"/>
        <v>МасловаНаталия</v>
      </c>
      <c r="U13" s="58">
        <f t="shared" si="1"/>
        <v>0</v>
      </c>
      <c r="V13" s="59">
        <f t="shared" si="2"/>
        <v>72</v>
      </c>
      <c r="W13" s="59">
        <f t="shared" si="3"/>
        <v>159.94291618606354</v>
      </c>
      <c r="X13" s="59">
        <f>LARGE($D13:G13,1)+LARGE($D13:G13,2)+LARGE($D13:G13,3)</f>
        <v>159.94291618606354</v>
      </c>
      <c r="Y13" s="59">
        <f>LARGE($D13:H13,1)+LARGE($D13:H13,2)+LARGE($D13:H13,3)</f>
        <v>159.94291618606354</v>
      </c>
      <c r="Z13" s="59">
        <f>LARGE($D13:I13,1)+LARGE($D13:I13,2)+LARGE($D13:I13,3)</f>
        <v>265.44654731711364</v>
      </c>
      <c r="AA13" s="59">
        <f>LARGE($D13:J13,1)+LARGE($D13:J13,2)+LARGE($D13:J13,3)</f>
        <v>265.44654731711364</v>
      </c>
      <c r="AB13" s="59">
        <f>LARGE($D13:K13,1)+LARGE($D13:K13,2)+LARGE($D13:K13,3)</f>
        <v>265.44654731711364</v>
      </c>
      <c r="AC13" s="59">
        <f>LARGE($D13:L13,1)+LARGE($D13:L13,2)+LARGE($D13:L13,3)</f>
        <v>289.1211626223556</v>
      </c>
      <c r="AD13" s="59">
        <f>LARGE($D13:N13,1)+LARGE($D13:N13,2)+LARGE($D13:N13,3)</f>
        <v>289.1211626223556</v>
      </c>
    </row>
    <row r="14" spans="1:30" ht="12.75">
      <c r="A14" s="8" t="s">
        <v>60</v>
      </c>
      <c r="B14" s="1" t="s">
        <v>43</v>
      </c>
      <c r="C14" s="9" t="s">
        <v>7</v>
      </c>
      <c r="D14" s="51">
        <v>0</v>
      </c>
      <c r="E14" s="110">
        <f>VLOOKUP($A14&amp;$B14,'22.03.2008'!$L$9:$M$26,2,FALSE)</f>
        <v>48</v>
      </c>
      <c r="F14" s="142">
        <f>VLOOKUP($A14&amp;$B14,'10.05.2008'!$L$9:$M$26,2,FALSE)</f>
        <v>75.57594359739835</v>
      </c>
      <c r="G14" s="51">
        <v>0</v>
      </c>
      <c r="H14" s="51">
        <v>0</v>
      </c>
      <c r="I14" s="110">
        <f>VLOOKUP($A14&amp;$B14,'29.06.2008'!$L$9:$M$22,2,FALSE)</f>
        <v>76.32177571182343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100">
        <f t="shared" si="0"/>
        <v>199.89771930922177</v>
      </c>
      <c r="P14" s="166">
        <v>9</v>
      </c>
      <c r="Q14" s="182">
        <v>0</v>
      </c>
      <c r="R14" s="71"/>
      <c r="T14" s="69" t="str">
        <f t="shared" si="4"/>
        <v>БарковаОльга</v>
      </c>
      <c r="U14" s="58">
        <f t="shared" si="1"/>
        <v>0</v>
      </c>
      <c r="V14" s="59">
        <f t="shared" si="2"/>
        <v>48</v>
      </c>
      <c r="W14" s="59">
        <f t="shared" si="3"/>
        <v>123.57594359739835</v>
      </c>
      <c r="X14" s="59">
        <f>LARGE($D14:G14,1)+LARGE($D14:G14,2)+LARGE($D14:G14,3)</f>
        <v>123.57594359739835</v>
      </c>
      <c r="Y14" s="59">
        <f>LARGE($D14:H14,1)+LARGE($D14:H14,2)+LARGE($D14:H14,3)</f>
        <v>123.57594359739835</v>
      </c>
      <c r="Z14" s="59">
        <f>LARGE($D14:I14,1)+LARGE($D14:I14,2)+LARGE($D14:I14,3)</f>
        <v>199.89771930922177</v>
      </c>
      <c r="AA14" s="59">
        <f>LARGE($D14:J14,1)+LARGE($D14:J14,2)+LARGE($D14:J14,3)</f>
        <v>199.89771930922177</v>
      </c>
      <c r="AB14" s="59">
        <f>LARGE($D14:K14,1)+LARGE($D14:K14,2)+LARGE($D14:K14,3)</f>
        <v>199.89771930922177</v>
      </c>
      <c r="AC14" s="59">
        <f>LARGE($D14:L14,1)+LARGE($D14:L14,2)+LARGE($D14:L14,3)</f>
        <v>199.89771930922177</v>
      </c>
      <c r="AD14" s="59">
        <f>LARGE($D14:N14,1)+LARGE($D14:N14,2)+LARGE($D14:N14,3)</f>
        <v>199.89771930922177</v>
      </c>
    </row>
    <row r="15" spans="1:30" ht="12.75">
      <c r="A15" s="8" t="s">
        <v>85</v>
      </c>
      <c r="B15" s="1" t="s">
        <v>86</v>
      </c>
      <c r="C15" s="9" t="s">
        <v>7</v>
      </c>
      <c r="D15" s="109">
        <v>0</v>
      </c>
      <c r="E15" s="109">
        <v>0</v>
      </c>
      <c r="F15" s="110">
        <f>VLOOKUP($A15&amp;$B15,'10.05.2008'!$L$9:$M$26,2,FALSE)</f>
        <v>46.71967422384626</v>
      </c>
      <c r="G15" s="51">
        <v>0</v>
      </c>
      <c r="H15" s="142">
        <f>VLOOKUP($A15&amp;$B15,'14.06.2008'!$L$9:$M$22,2,FALSE)</f>
        <v>51.65163351848784</v>
      </c>
      <c r="I15" s="110">
        <f>VLOOKUP($A15&amp;$B15,'29.06.2008'!$L$9:$M$22,2,FALSE)</f>
        <v>44.89516218342555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100">
        <f t="shared" si="0"/>
        <v>143.26646992575965</v>
      </c>
      <c r="P15" s="166">
        <v>10</v>
      </c>
      <c r="Q15" s="182">
        <v>0</v>
      </c>
      <c r="R15" s="71"/>
      <c r="T15" s="69" t="str">
        <f t="shared" si="4"/>
        <v>РевякинаИнна</v>
      </c>
      <c r="U15" s="58">
        <f t="shared" si="1"/>
        <v>0</v>
      </c>
      <c r="V15" s="59">
        <f t="shared" si="2"/>
        <v>0</v>
      </c>
      <c r="W15" s="59">
        <f t="shared" si="3"/>
        <v>46.71967422384626</v>
      </c>
      <c r="X15" s="59">
        <f>LARGE($D15:G15,1)+LARGE($D15:G15,2)+LARGE($D15:G15,3)</f>
        <v>46.71967422384626</v>
      </c>
      <c r="Y15" s="59">
        <f>LARGE($D15:H15,1)+LARGE($D15:H15,2)+LARGE($D15:H15,3)</f>
        <v>98.3713077423341</v>
      </c>
      <c r="Z15" s="59">
        <f>LARGE($D15:I15,1)+LARGE($D15:I15,2)+LARGE($D15:I15,3)</f>
        <v>143.26646992575965</v>
      </c>
      <c r="AA15" s="59">
        <f>LARGE($D15:J15,1)+LARGE($D15:J15,2)+LARGE($D15:J15,3)</f>
        <v>143.26646992575965</v>
      </c>
      <c r="AB15" s="59">
        <f>LARGE($D15:K15,1)+LARGE($D15:K15,2)+LARGE($D15:K15,3)</f>
        <v>143.26646992575965</v>
      </c>
      <c r="AC15" s="59">
        <f>LARGE($D15:L15,1)+LARGE($D15:L15,2)+LARGE($D15:L15,3)</f>
        <v>143.26646992575965</v>
      </c>
      <c r="AD15" s="59">
        <f>LARGE($D15:N15,1)+LARGE($D15:N15,2)+LARGE($D15:N15,3)</f>
        <v>143.26646992575965</v>
      </c>
    </row>
    <row r="16" spans="1:30" ht="12.75">
      <c r="A16" s="8" t="s">
        <v>76</v>
      </c>
      <c r="B16" s="1" t="s">
        <v>49</v>
      </c>
      <c r="C16" s="9" t="s">
        <v>5</v>
      </c>
      <c r="D16" s="51">
        <v>0</v>
      </c>
      <c r="E16" s="110">
        <f>VLOOKUP($A16&amp;$B16,'22.03.2008'!$L$9:$M$26,2,FALSE)</f>
        <v>48</v>
      </c>
      <c r="F16" s="110">
        <f>VLOOKUP($A16&amp;$B16,'10.05.2008'!$L$9:$M$26,2,FALSE)</f>
        <v>39.84913389681005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100">
        <f t="shared" si="0"/>
        <v>87.84913389681006</v>
      </c>
      <c r="P16" s="166">
        <v>11</v>
      </c>
      <c r="Q16" s="182">
        <v>0</v>
      </c>
      <c r="R16" s="71"/>
      <c r="T16" s="69" t="str">
        <f t="shared" si="4"/>
        <v>ПросолуповаЕлена</v>
      </c>
      <c r="U16" s="58">
        <f t="shared" si="1"/>
        <v>0</v>
      </c>
      <c r="V16" s="59">
        <f t="shared" si="2"/>
        <v>48</v>
      </c>
      <c r="W16" s="59">
        <f t="shared" si="3"/>
        <v>87.84913389681006</v>
      </c>
      <c r="X16" s="59">
        <f>LARGE($D16:G16,1)+LARGE($D16:G16,2)+LARGE($D16:G16,3)</f>
        <v>87.84913389681006</v>
      </c>
      <c r="Y16" s="59">
        <f>LARGE($D16:H16,1)+LARGE($D16:H16,2)+LARGE($D16:H16,3)</f>
        <v>87.84913389681006</v>
      </c>
      <c r="Z16" s="59">
        <f>LARGE($D16:I16,1)+LARGE($D16:I16,2)+LARGE($D16:I16,3)</f>
        <v>87.84913389681006</v>
      </c>
      <c r="AA16" s="59">
        <f>LARGE($D16:J16,1)+LARGE($D16:J16,2)+LARGE($D16:J16,3)</f>
        <v>87.84913389681006</v>
      </c>
      <c r="AB16" s="59">
        <f>LARGE($D16:K16,1)+LARGE($D16:K16,2)+LARGE($D16:K16,3)</f>
        <v>87.84913389681006</v>
      </c>
      <c r="AC16" s="59">
        <f>LARGE($D16:L16,1)+LARGE($D16:L16,2)+LARGE($D16:L16,3)</f>
        <v>87.84913389681006</v>
      </c>
      <c r="AD16" s="59">
        <f>LARGE($D16:N16,1)+LARGE($D16:N16,2)+LARGE($D16:N16,3)</f>
        <v>87.84913389681006</v>
      </c>
    </row>
    <row r="17" spans="1:30" ht="12.75">
      <c r="A17" s="8" t="s">
        <v>50</v>
      </c>
      <c r="B17" s="1" t="s">
        <v>51</v>
      </c>
      <c r="C17" s="9" t="s">
        <v>5</v>
      </c>
      <c r="D17" s="51">
        <v>0</v>
      </c>
      <c r="E17" s="110">
        <f>VLOOKUP($A17&amp;$B17,'22.03.2008'!$L$9:$M$26,2,FALSE)</f>
        <v>72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100">
        <f t="shared" si="0"/>
        <v>72</v>
      </c>
      <c r="P17" s="166">
        <v>12</v>
      </c>
      <c r="Q17" s="182">
        <v>0</v>
      </c>
      <c r="R17" s="71"/>
      <c r="T17" s="69" t="str">
        <f t="shared" si="4"/>
        <v>РомановаЕкатерина</v>
      </c>
      <c r="U17" s="58">
        <f t="shared" si="1"/>
        <v>0</v>
      </c>
      <c r="V17" s="59">
        <f t="shared" si="2"/>
        <v>72</v>
      </c>
      <c r="W17" s="59">
        <f t="shared" si="3"/>
        <v>72</v>
      </c>
      <c r="X17" s="59">
        <f>LARGE($D17:G17,1)+LARGE($D17:G17,2)+LARGE($D17:G17,3)</f>
        <v>72</v>
      </c>
      <c r="Y17" s="59">
        <f>LARGE($D17:H17,1)+LARGE($D17:H17,2)+LARGE($D17:H17,3)</f>
        <v>72</v>
      </c>
      <c r="Z17" s="59">
        <f>LARGE($D17:I17,1)+LARGE($D17:I17,2)+LARGE($D17:I17,3)</f>
        <v>72</v>
      </c>
      <c r="AA17" s="59">
        <f>LARGE($D17:J17,1)+LARGE($D17:J17,2)+LARGE($D17:J17,3)</f>
        <v>72</v>
      </c>
      <c r="AB17" s="59">
        <f>LARGE($D17:K17,1)+LARGE($D17:K17,2)+LARGE($D17:K17,3)</f>
        <v>72</v>
      </c>
      <c r="AC17" s="59">
        <f>LARGE($D17:L17,1)+LARGE($D17:L17,2)+LARGE($D17:L17,3)</f>
        <v>72</v>
      </c>
      <c r="AD17" s="59">
        <f>LARGE($D17:N17,1)+LARGE($D17:N17,2)+LARGE($D17:N17,3)</f>
        <v>72</v>
      </c>
    </row>
    <row r="18" spans="1:30" ht="12.75">
      <c r="A18" s="8" t="s">
        <v>75</v>
      </c>
      <c r="B18" s="1" t="s">
        <v>49</v>
      </c>
      <c r="C18" s="9" t="s">
        <v>5</v>
      </c>
      <c r="D18" s="51">
        <v>0</v>
      </c>
      <c r="E18" s="109">
        <v>0</v>
      </c>
      <c r="F18" s="51">
        <v>0</v>
      </c>
      <c r="G18" s="51">
        <v>0</v>
      </c>
      <c r="H18" s="109">
        <v>0</v>
      </c>
      <c r="I18" s="142">
        <f>VLOOKUP($A18&amp;$B18,'29.06.2008'!$L$9:$M$22,2,FALSE)</f>
        <v>65.09798516596705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100">
        <f t="shared" si="0"/>
        <v>65.09798516596705</v>
      </c>
      <c r="P18" s="166">
        <v>13</v>
      </c>
      <c r="Q18" s="182">
        <v>0</v>
      </c>
      <c r="R18" s="71"/>
      <c r="T18" s="69" t="str">
        <f t="shared" si="4"/>
        <v>БаталоваЕлена</v>
      </c>
      <c r="U18" s="58">
        <f t="shared" si="1"/>
        <v>0</v>
      </c>
      <c r="V18" s="59">
        <f t="shared" si="2"/>
        <v>0</v>
      </c>
      <c r="W18" s="59">
        <f t="shared" si="3"/>
        <v>0</v>
      </c>
      <c r="X18" s="59">
        <f>LARGE($D18:G18,1)+LARGE($D18:G18,2)+LARGE($D18:G18,3)</f>
        <v>0</v>
      </c>
      <c r="Y18" s="59">
        <f>LARGE($D18:H18,1)+LARGE($D18:H18,2)+LARGE($D18:H18,3)</f>
        <v>0</v>
      </c>
      <c r="Z18" s="59">
        <f>LARGE($D18:I18,1)+LARGE($D18:I18,2)+LARGE($D18:I18,3)</f>
        <v>65.09798516596705</v>
      </c>
      <c r="AA18" s="59">
        <f>LARGE($D18:J18,1)+LARGE($D18:J18,2)+LARGE($D18:J18,3)</f>
        <v>65.09798516596705</v>
      </c>
      <c r="AB18" s="59">
        <f>LARGE($D18:K18,1)+LARGE($D18:K18,2)+LARGE($D18:K18,3)</f>
        <v>65.09798516596705</v>
      </c>
      <c r="AC18" s="59">
        <f>LARGE($D18:L18,1)+LARGE($D18:L18,2)+LARGE($D18:L18,3)</f>
        <v>65.09798516596705</v>
      </c>
      <c r="AD18" s="59">
        <f>LARGE($D18:N18,1)+LARGE($D18:N18,2)+LARGE($D18:N18,3)</f>
        <v>65.09798516596705</v>
      </c>
    </row>
    <row r="19" spans="1:30" ht="12.75">
      <c r="A19" s="8" t="s">
        <v>44</v>
      </c>
      <c r="B19" s="1" t="s">
        <v>45</v>
      </c>
      <c r="C19" s="9" t="s">
        <v>9</v>
      </c>
      <c r="D19" s="51">
        <v>0</v>
      </c>
      <c r="E19" s="109">
        <v>0</v>
      </c>
      <c r="F19" s="51">
        <v>0</v>
      </c>
      <c r="G19" s="51">
        <v>0</v>
      </c>
      <c r="H19" s="110">
        <f>VLOOKUP($A19&amp;$B19,'14.06.2008'!$L$9:$M$22,2,FALSE)</f>
        <v>59.32957904150631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100">
        <f t="shared" si="0"/>
        <v>59.32957904150631</v>
      </c>
      <c r="P19" s="166">
        <v>14</v>
      </c>
      <c r="Q19" s="182">
        <v>0</v>
      </c>
      <c r="R19" s="71"/>
      <c r="T19" s="69" t="str">
        <f t="shared" si="4"/>
        <v>ГиндинаОксана</v>
      </c>
      <c r="U19" s="58">
        <f t="shared" si="1"/>
        <v>0</v>
      </c>
      <c r="V19" s="59">
        <f t="shared" si="2"/>
        <v>0</v>
      </c>
      <c r="W19" s="59">
        <f t="shared" si="3"/>
        <v>0</v>
      </c>
      <c r="X19" s="59">
        <f>LARGE($D19:G19,1)+LARGE($D19:G19,2)+LARGE($D19:G19,3)</f>
        <v>0</v>
      </c>
      <c r="Y19" s="59">
        <f>LARGE($D19:H19,1)+LARGE($D19:H19,2)+LARGE($D19:H19,3)</f>
        <v>59.32957904150631</v>
      </c>
      <c r="Z19" s="59">
        <f>LARGE($D19:I19,1)+LARGE($D19:I19,2)+LARGE($D19:I19,3)</f>
        <v>59.32957904150631</v>
      </c>
      <c r="AA19" s="59">
        <f>LARGE($D19:J19,1)+LARGE($D19:J19,2)+LARGE($D19:J19,3)</f>
        <v>59.32957904150631</v>
      </c>
      <c r="AB19" s="59">
        <f>LARGE($D19:K19,1)+LARGE($D19:K19,2)+LARGE($D19:K19,3)</f>
        <v>59.32957904150631</v>
      </c>
      <c r="AC19" s="59">
        <f>LARGE($D19:L19,1)+LARGE($D19:L19,2)+LARGE($D19:L19,3)</f>
        <v>59.32957904150631</v>
      </c>
      <c r="AD19" s="59">
        <f>LARGE($D19:N19,1)+LARGE($D19:N19,2)+LARGE($D19:N19,3)</f>
        <v>59.32957904150631</v>
      </c>
    </row>
    <row r="20" spans="1:30" ht="12.75">
      <c r="A20" s="8" t="s">
        <v>84</v>
      </c>
      <c r="B20" s="1" t="s">
        <v>43</v>
      </c>
      <c r="C20" s="9" t="s">
        <v>7</v>
      </c>
      <c r="D20" s="51">
        <v>0</v>
      </c>
      <c r="E20" s="109">
        <v>0</v>
      </c>
      <c r="F20" s="142">
        <f>VLOOKUP($A20&amp;$B20,'10.05.2008'!$L$9:$M$26,2,FALSE)</f>
        <v>54.964322616289714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100">
        <f t="shared" si="0"/>
        <v>54.964322616289714</v>
      </c>
      <c r="P20" s="166">
        <v>15</v>
      </c>
      <c r="Q20" s="182">
        <v>0</v>
      </c>
      <c r="R20" s="71"/>
      <c r="T20" s="69" t="str">
        <f t="shared" si="4"/>
        <v>МухановаОльга</v>
      </c>
      <c r="U20" s="58">
        <f t="shared" si="1"/>
        <v>0</v>
      </c>
      <c r="V20" s="59">
        <f t="shared" si="2"/>
        <v>0</v>
      </c>
      <c r="W20" s="59">
        <f t="shared" si="3"/>
        <v>54.964322616289714</v>
      </c>
      <c r="X20" s="59">
        <f>LARGE($D20:G20,1)+LARGE($D20:G20,2)+LARGE($D20:G20,3)</f>
        <v>54.964322616289714</v>
      </c>
      <c r="Y20" s="59">
        <f>LARGE($D20:H20,1)+LARGE($D20:H20,2)+LARGE($D20:H20,3)</f>
        <v>54.964322616289714</v>
      </c>
      <c r="Z20" s="59">
        <f>LARGE($D20:I20,1)+LARGE($D20:I20,2)+LARGE($D20:I20,3)</f>
        <v>54.964322616289714</v>
      </c>
      <c r="AA20" s="59">
        <f>LARGE($D20:J20,1)+LARGE($D20:J20,2)+LARGE($D20:J20,3)</f>
        <v>54.964322616289714</v>
      </c>
      <c r="AB20" s="59">
        <f>LARGE($D20:K20,1)+LARGE($D20:K20,2)+LARGE($D20:K20,3)</f>
        <v>54.964322616289714</v>
      </c>
      <c r="AC20" s="59">
        <f>LARGE($D20:L20,1)+LARGE($D20:L20,2)+LARGE($D20:L20,3)</f>
        <v>54.964322616289714</v>
      </c>
      <c r="AD20" s="59">
        <f>LARGE($D20:N20,1)+LARGE($D20:N20,2)+LARGE($D20:N20,3)</f>
        <v>54.964322616289714</v>
      </c>
    </row>
    <row r="21" spans="1:30" ht="12.75">
      <c r="A21" s="8" t="s">
        <v>54</v>
      </c>
      <c r="B21" s="1" t="s">
        <v>55</v>
      </c>
      <c r="C21" s="9" t="s">
        <v>25</v>
      </c>
      <c r="D21" s="51">
        <v>0</v>
      </c>
      <c r="E21" s="109">
        <v>0</v>
      </c>
      <c r="F21" s="51">
        <v>0</v>
      </c>
      <c r="G21" s="51">
        <v>0</v>
      </c>
      <c r="H21" s="51">
        <v>0</v>
      </c>
      <c r="I21" s="142">
        <f>VLOOKUP($A21&amp;$B21,'29.06.2008'!$L$9:$M$22,2,FALSE)</f>
        <v>49.384678401768106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100">
        <f t="shared" si="0"/>
        <v>49.384678401768106</v>
      </c>
      <c r="P21" s="166">
        <v>16</v>
      </c>
      <c r="Q21" s="182">
        <v>0</v>
      </c>
      <c r="R21" s="71"/>
      <c r="T21" s="69" t="str">
        <f t="shared" si="4"/>
        <v>ЯкутинаВалерия</v>
      </c>
      <c r="U21" s="58">
        <f t="shared" si="1"/>
        <v>0</v>
      </c>
      <c r="V21" s="59">
        <f t="shared" si="2"/>
        <v>0</v>
      </c>
      <c r="W21" s="59">
        <f t="shared" si="3"/>
        <v>0</v>
      </c>
      <c r="X21" s="59">
        <f>LARGE($D21:G21,1)+LARGE($D21:G21,2)+LARGE($D21:G21,3)</f>
        <v>0</v>
      </c>
      <c r="Y21" s="59">
        <f>LARGE($D21:H21,1)+LARGE($D21:H21,2)+LARGE($D21:H21,3)</f>
        <v>0</v>
      </c>
      <c r="Z21" s="59">
        <f>LARGE($D21:I21,1)+LARGE($D21:I21,2)+LARGE($D21:I21,3)</f>
        <v>49.384678401768106</v>
      </c>
      <c r="AA21" s="59">
        <f>LARGE($D21:J21,1)+LARGE($D21:J21,2)+LARGE($D21:J21,3)</f>
        <v>49.384678401768106</v>
      </c>
      <c r="AB21" s="59">
        <f>LARGE($D21:K21,1)+LARGE($D21:K21,2)+LARGE($D21:K21,3)</f>
        <v>49.384678401768106</v>
      </c>
      <c r="AC21" s="59">
        <f>LARGE($D21:L21,1)+LARGE($D21:L21,2)+LARGE($D21:L21,3)</f>
        <v>49.384678401768106</v>
      </c>
      <c r="AD21" s="59">
        <f>LARGE($D21:N21,1)+LARGE($D21:N21,2)+LARGE($D21:N21,3)</f>
        <v>49.384678401768106</v>
      </c>
    </row>
    <row r="22" spans="1:30" ht="12.75">
      <c r="A22" s="8" t="s">
        <v>61</v>
      </c>
      <c r="B22" s="1" t="s">
        <v>49</v>
      </c>
      <c r="C22" s="9" t="s">
        <v>9</v>
      </c>
      <c r="D22" s="109">
        <v>0</v>
      </c>
      <c r="E22" s="109">
        <v>0</v>
      </c>
      <c r="F22" s="51">
        <v>0</v>
      </c>
      <c r="G22" s="51">
        <v>0</v>
      </c>
      <c r="H22" s="142">
        <f>VLOOKUP($A22&amp;$B22,'14.06.2008'!$L$9:$M$22,2,FALSE)</f>
        <v>44.671683043016515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100">
        <f t="shared" si="0"/>
        <v>44.671683043016515</v>
      </c>
      <c r="P22" s="166">
        <v>17</v>
      </c>
      <c r="Q22" s="182">
        <v>0</v>
      </c>
      <c r="R22" s="71"/>
      <c r="T22" s="69" t="str">
        <f t="shared" si="4"/>
        <v>ЗеленинаЕлена</v>
      </c>
      <c r="U22" s="58">
        <f t="shared" si="1"/>
        <v>0</v>
      </c>
      <c r="V22" s="59">
        <f t="shared" si="2"/>
        <v>0</v>
      </c>
      <c r="W22" s="59">
        <f t="shared" si="3"/>
        <v>0</v>
      </c>
      <c r="X22" s="59">
        <f>LARGE($D22:G22,1)+LARGE($D22:G22,2)+LARGE($D22:G22,3)</f>
        <v>0</v>
      </c>
      <c r="Y22" s="59">
        <f>LARGE($D22:H22,1)+LARGE($D22:H22,2)+LARGE($D22:H22,3)</f>
        <v>44.671683043016515</v>
      </c>
      <c r="Z22" s="59">
        <f>LARGE($D22:I22,1)+LARGE($D22:I22,2)+LARGE($D22:I22,3)</f>
        <v>44.671683043016515</v>
      </c>
      <c r="AA22" s="59">
        <f>LARGE($D22:J22,1)+LARGE($D22:J22,2)+LARGE($D22:J22,3)</f>
        <v>44.671683043016515</v>
      </c>
      <c r="AB22" s="59">
        <f>LARGE($D22:K22,1)+LARGE($D22:K22,2)+LARGE($D22:K22,3)</f>
        <v>44.671683043016515</v>
      </c>
      <c r="AC22" s="59">
        <f>LARGE($D22:L22,1)+LARGE($D22:L22,2)+LARGE($D22:L22,3)</f>
        <v>44.671683043016515</v>
      </c>
      <c r="AD22" s="59">
        <f>LARGE($D22:N22,1)+LARGE($D22:N22,2)+LARGE($D22:N22,3)</f>
        <v>44.671683043016515</v>
      </c>
    </row>
    <row r="23" spans="1:30" ht="12.75">
      <c r="A23" s="8" t="s">
        <v>94</v>
      </c>
      <c r="B23" s="1"/>
      <c r="C23" s="9" t="s">
        <v>9</v>
      </c>
      <c r="D23" s="109">
        <v>0</v>
      </c>
      <c r="E23" s="109">
        <v>0</v>
      </c>
      <c r="F23" s="51">
        <v>0</v>
      </c>
      <c r="G23" s="51">
        <v>0</v>
      </c>
      <c r="H23" s="142">
        <f>VLOOKUP($A23&amp;$B23,'14.06.2008'!$L$9:$M$22,2,FALSE)</f>
        <v>35.59774742490379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100">
        <f t="shared" si="0"/>
        <v>35.59774742490379</v>
      </c>
      <c r="P23" s="166">
        <v>18</v>
      </c>
      <c r="Q23" s="182">
        <v>0</v>
      </c>
      <c r="R23" s="71"/>
      <c r="T23" s="69" t="str">
        <f t="shared" si="4"/>
        <v>Федотова</v>
      </c>
      <c r="U23" s="58">
        <f t="shared" si="1"/>
        <v>0</v>
      </c>
      <c r="V23" s="59">
        <f t="shared" si="2"/>
        <v>0</v>
      </c>
      <c r="W23" s="59">
        <f t="shared" si="3"/>
        <v>0</v>
      </c>
      <c r="X23" s="59">
        <f>LARGE($D23:G23,1)+LARGE($D23:G23,2)+LARGE($D23:G23,3)</f>
        <v>0</v>
      </c>
      <c r="Y23" s="59">
        <f>LARGE($D23:H23,1)+LARGE($D23:H23,2)+LARGE($D23:H23,3)</f>
        <v>35.59774742490379</v>
      </c>
      <c r="Z23" s="59">
        <f>LARGE($D23:I23,1)+LARGE($D23:I23,2)+LARGE($D23:I23,3)</f>
        <v>35.59774742490379</v>
      </c>
      <c r="AA23" s="59">
        <f>LARGE($D23:J23,1)+LARGE($D23:J23,2)+LARGE($D23:J23,3)</f>
        <v>35.59774742490379</v>
      </c>
      <c r="AB23" s="59">
        <f>LARGE($D23:K23,1)+LARGE($D23:K23,2)+LARGE($D23:K23,3)</f>
        <v>35.59774742490379</v>
      </c>
      <c r="AC23" s="59">
        <f>LARGE($D23:L23,1)+LARGE($D23:L23,2)+LARGE($D23:L23,3)</f>
        <v>35.59774742490379</v>
      </c>
      <c r="AD23" s="59">
        <f>LARGE($D23:N23,1)+LARGE($D23:N23,2)+LARGE($D23:N23,3)</f>
        <v>35.59774742490379</v>
      </c>
    </row>
    <row r="24" spans="1:30" ht="12.75">
      <c r="A24" s="8" t="s">
        <v>95</v>
      </c>
      <c r="B24" s="1" t="s">
        <v>96</v>
      </c>
      <c r="C24" s="9" t="s">
        <v>9</v>
      </c>
      <c r="D24" s="109">
        <v>0</v>
      </c>
      <c r="E24" s="109">
        <v>0</v>
      </c>
      <c r="F24" s="51">
        <v>0</v>
      </c>
      <c r="G24" s="51">
        <v>0</v>
      </c>
      <c r="H24" s="110">
        <f>VLOOKUP($A24&amp;$B24,'14.06.2008'!$L$9:$M$22,2,FALSE)</f>
        <v>35.59774742490379</v>
      </c>
      <c r="I24" s="109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100">
        <f t="shared" si="0"/>
        <v>35.59774742490379</v>
      </c>
      <c r="P24" s="166">
        <v>18</v>
      </c>
      <c r="Q24" s="182">
        <v>0</v>
      </c>
      <c r="R24" s="71"/>
      <c r="T24" s="69" t="str">
        <f t="shared" si="4"/>
        <v>СтепановаЛюба</v>
      </c>
      <c r="U24" s="58">
        <f t="shared" si="1"/>
        <v>0</v>
      </c>
      <c r="V24" s="59">
        <f t="shared" si="2"/>
        <v>0</v>
      </c>
      <c r="W24" s="59">
        <f t="shared" si="3"/>
        <v>0</v>
      </c>
      <c r="X24" s="59">
        <f>LARGE($D24:G24,1)+LARGE($D24:G24,2)+LARGE($D24:G24,3)</f>
        <v>0</v>
      </c>
      <c r="Y24" s="59">
        <f>LARGE($D24:H24,1)+LARGE($D24:H24,2)+LARGE($D24:H24,3)</f>
        <v>35.59774742490379</v>
      </c>
      <c r="Z24" s="59">
        <f>LARGE($D24:I24,1)+LARGE($D24:I24,2)+LARGE($D24:I24,3)</f>
        <v>35.59774742490379</v>
      </c>
      <c r="AA24" s="59">
        <f>LARGE($D24:J24,1)+LARGE($D24:J24,2)+LARGE($D24:J24,3)</f>
        <v>35.59774742490379</v>
      </c>
      <c r="AB24" s="59">
        <f>LARGE($D24:K24,1)+LARGE($D24:K24,2)+LARGE($D24:K24,3)</f>
        <v>35.59774742490379</v>
      </c>
      <c r="AC24" s="59">
        <f>LARGE($D24:L24,1)+LARGE($D24:L24,2)+LARGE($D24:L24,3)</f>
        <v>35.59774742490379</v>
      </c>
      <c r="AD24" s="59">
        <f>LARGE($D24:N24,1)+LARGE($D24:N24,2)+LARGE($D24:N24,3)</f>
        <v>35.59774742490379</v>
      </c>
    </row>
    <row r="25" spans="1:30" ht="12.75">
      <c r="A25" s="8" t="s">
        <v>48</v>
      </c>
      <c r="B25" s="1" t="s">
        <v>49</v>
      </c>
      <c r="C25" s="9" t="s">
        <v>8</v>
      </c>
      <c r="D25" s="109">
        <v>0</v>
      </c>
      <c r="E25" s="109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100">
        <f t="shared" si="0"/>
        <v>0</v>
      </c>
      <c r="P25" s="166"/>
      <c r="Q25" s="168"/>
      <c r="R25" s="71"/>
      <c r="T25" s="69" t="str">
        <f t="shared" si="4"/>
        <v>ФеколкинаЕлена</v>
      </c>
      <c r="U25" s="58">
        <f t="shared" si="1"/>
        <v>0</v>
      </c>
      <c r="V25" s="59">
        <f t="shared" si="2"/>
        <v>0</v>
      </c>
      <c r="W25" s="59">
        <f t="shared" si="3"/>
        <v>0</v>
      </c>
      <c r="X25" s="59">
        <f>LARGE($D25:G25,1)+LARGE($D25:G25,2)+LARGE($D25:G25,3)</f>
        <v>0</v>
      </c>
      <c r="Y25" s="59">
        <f>LARGE($D25:H25,1)+LARGE($D25:H25,2)+LARGE($D25:H25,3)</f>
        <v>0</v>
      </c>
      <c r="Z25" s="59">
        <f>LARGE($D25:I25,1)+LARGE($D25:I25,2)+LARGE($D25:I25,3)</f>
        <v>0</v>
      </c>
      <c r="AA25" s="59">
        <f>LARGE($D25:J25,1)+LARGE($D25:J25,2)+LARGE($D25:J25,3)</f>
        <v>0</v>
      </c>
      <c r="AB25" s="59">
        <f>LARGE($D25:K25,1)+LARGE($D25:K25,2)+LARGE($D25:K25,3)</f>
        <v>0</v>
      </c>
      <c r="AC25" s="59">
        <f>LARGE($D25:L25,1)+LARGE($D25:L25,2)+LARGE($D25:L25,3)</f>
        <v>0</v>
      </c>
      <c r="AD25" s="59">
        <f>LARGE($D25:N25,1)+LARGE($D25:N25,2)+LARGE($D25:N25,3)</f>
        <v>0</v>
      </c>
    </row>
    <row r="26" spans="1:30" ht="12.75">
      <c r="A26" s="8" t="s">
        <v>56</v>
      </c>
      <c r="B26" s="1" t="s">
        <v>57</v>
      </c>
      <c r="C26" s="9" t="s">
        <v>5</v>
      </c>
      <c r="D26" s="109">
        <v>0</v>
      </c>
      <c r="E26" s="109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100">
        <f t="shared" si="0"/>
        <v>0</v>
      </c>
      <c r="P26" s="166"/>
      <c r="Q26" s="168"/>
      <c r="R26" s="71"/>
      <c r="T26" s="69" t="str">
        <f t="shared" si="4"/>
        <v>КрутенюкАнастасия</v>
      </c>
      <c r="U26" s="58">
        <f t="shared" si="1"/>
        <v>0</v>
      </c>
      <c r="V26" s="59">
        <f t="shared" si="2"/>
        <v>0</v>
      </c>
      <c r="W26" s="59">
        <f t="shared" si="3"/>
        <v>0</v>
      </c>
      <c r="X26" s="59">
        <f>LARGE($D26:G26,1)+LARGE($D26:G26,2)+LARGE($D26:G26,3)</f>
        <v>0</v>
      </c>
      <c r="Y26" s="59">
        <f>LARGE($D26:H26,1)+LARGE($D26:H26,2)+LARGE($D26:H26,3)</f>
        <v>0</v>
      </c>
      <c r="Z26" s="59">
        <f>LARGE($D26:I26,1)+LARGE($D26:I26,2)+LARGE($D26:I26,3)</f>
        <v>0</v>
      </c>
      <c r="AA26" s="59">
        <f>LARGE($D26:J26,1)+LARGE($D26:J26,2)+LARGE($D26:J26,3)</f>
        <v>0</v>
      </c>
      <c r="AB26" s="59">
        <f>LARGE($D26:K26,1)+LARGE($D26:K26,2)+LARGE($D26:K26,3)</f>
        <v>0</v>
      </c>
      <c r="AC26" s="59">
        <f>LARGE($D26:L26,1)+LARGE($D26:L26,2)+LARGE($D26:L26,3)</f>
        <v>0</v>
      </c>
      <c r="AD26" s="59">
        <f>LARGE($D26:N26,1)+LARGE($D26:N26,2)+LARGE($D26:N26,3)</f>
        <v>0</v>
      </c>
    </row>
    <row r="27" spans="1:30" ht="12.75">
      <c r="A27" s="8" t="s">
        <v>58</v>
      </c>
      <c r="B27" s="1" t="s">
        <v>59</v>
      </c>
      <c r="C27" s="9" t="s">
        <v>5</v>
      </c>
      <c r="D27" s="109">
        <v>0</v>
      </c>
      <c r="E27" s="109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100">
        <f t="shared" si="0"/>
        <v>0</v>
      </c>
      <c r="P27" s="166"/>
      <c r="Q27" s="168"/>
      <c r="R27" s="71"/>
      <c r="T27" s="69" t="str">
        <f t="shared" si="4"/>
        <v>ПесковаЭлина</v>
      </c>
      <c r="U27" s="58">
        <f t="shared" si="1"/>
        <v>0</v>
      </c>
      <c r="V27" s="59">
        <f t="shared" si="2"/>
        <v>0</v>
      </c>
      <c r="W27" s="59">
        <f t="shared" si="3"/>
        <v>0</v>
      </c>
      <c r="X27" s="59">
        <f>LARGE($D27:G27,1)+LARGE($D27:G27,2)+LARGE($D27:G27,3)</f>
        <v>0</v>
      </c>
      <c r="Y27" s="59">
        <f>LARGE($D27:H27,1)+LARGE($D27:H27,2)+LARGE($D27:H27,3)</f>
        <v>0</v>
      </c>
      <c r="Z27" s="59">
        <f>LARGE($D27:I27,1)+LARGE($D27:I27,2)+LARGE($D27:I27,3)</f>
        <v>0</v>
      </c>
      <c r="AA27" s="59">
        <f>LARGE($D27:J27,1)+LARGE($D27:J27,2)+LARGE($D27:J27,3)</f>
        <v>0</v>
      </c>
      <c r="AB27" s="59">
        <f>LARGE($D27:K27,1)+LARGE($D27:K27,2)+LARGE($D27:K27,3)</f>
        <v>0</v>
      </c>
      <c r="AC27" s="59">
        <f>LARGE($D27:L27,1)+LARGE($D27:L27,2)+LARGE($D27:L27,3)</f>
        <v>0</v>
      </c>
      <c r="AD27" s="59">
        <f>LARGE($D27:N27,1)+LARGE($D27:N27,2)+LARGE($D27:N27,3)</f>
        <v>0</v>
      </c>
    </row>
    <row r="28" spans="1:30" ht="12.75">
      <c r="A28" s="8" t="s">
        <v>62</v>
      </c>
      <c r="B28" s="1" t="s">
        <v>45</v>
      </c>
      <c r="C28" s="9" t="s">
        <v>5</v>
      </c>
      <c r="D28" s="109">
        <v>0</v>
      </c>
      <c r="E28" s="109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100">
        <f t="shared" si="0"/>
        <v>0</v>
      </c>
      <c r="P28" s="166"/>
      <c r="Q28" s="168"/>
      <c r="R28" s="71"/>
      <c r="T28" s="69" t="str">
        <f t="shared" si="4"/>
        <v>СтрогетскаяОксана</v>
      </c>
      <c r="U28" s="58">
        <f t="shared" si="1"/>
        <v>0</v>
      </c>
      <c r="V28" s="59">
        <f t="shared" si="2"/>
        <v>0</v>
      </c>
      <c r="W28" s="59">
        <f t="shared" si="3"/>
        <v>0</v>
      </c>
      <c r="X28" s="59">
        <f>LARGE($D28:G28,1)+LARGE($D28:G28,2)+LARGE($D28:G28,3)</f>
        <v>0</v>
      </c>
      <c r="Y28" s="59">
        <f>LARGE($D28:H28,1)+LARGE($D28:H28,2)+LARGE($D28:H28,3)</f>
        <v>0</v>
      </c>
      <c r="Z28" s="59">
        <f>LARGE($D28:I28,1)+LARGE($D28:I28,2)+LARGE($D28:I28,3)</f>
        <v>0</v>
      </c>
      <c r="AA28" s="59">
        <f>LARGE($D28:J28,1)+LARGE($D28:J28,2)+LARGE($D28:J28,3)</f>
        <v>0</v>
      </c>
      <c r="AB28" s="59">
        <f>LARGE($D28:K28,1)+LARGE($D28:K28,2)+LARGE($D28:K28,3)</f>
        <v>0</v>
      </c>
      <c r="AC28" s="59">
        <f>LARGE($D28:L28,1)+LARGE($D28:L28,2)+LARGE($D28:L28,3)</f>
        <v>0</v>
      </c>
      <c r="AD28" s="59">
        <f>LARGE($D28:N28,1)+LARGE($D28:N28,2)+LARGE($D28:N28,3)</f>
        <v>0</v>
      </c>
    </row>
    <row r="29" spans="1:30" ht="12.75">
      <c r="A29" s="8" t="s">
        <v>63</v>
      </c>
      <c r="B29" s="1" t="s">
        <v>64</v>
      </c>
      <c r="C29" s="9" t="s">
        <v>5</v>
      </c>
      <c r="D29" s="109">
        <v>0</v>
      </c>
      <c r="E29" s="109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100">
        <f t="shared" si="0"/>
        <v>0</v>
      </c>
      <c r="P29" s="166"/>
      <c r="Q29" s="168"/>
      <c r="R29" s="71"/>
      <c r="T29" s="69" t="str">
        <f t="shared" si="4"/>
        <v>НиколаенкоМария</v>
      </c>
      <c r="U29" s="58">
        <f t="shared" si="1"/>
        <v>0</v>
      </c>
      <c r="V29" s="59">
        <f t="shared" si="2"/>
        <v>0</v>
      </c>
      <c r="W29" s="59">
        <f t="shared" si="3"/>
        <v>0</v>
      </c>
      <c r="X29" s="59">
        <f>LARGE($D29:G29,1)+LARGE($D29:G29,2)+LARGE($D29:G29,3)</f>
        <v>0</v>
      </c>
      <c r="Y29" s="59">
        <f>LARGE($D29:H29,1)+LARGE($D29:H29,2)+LARGE($D29:H29,3)</f>
        <v>0</v>
      </c>
      <c r="Z29" s="59">
        <f>LARGE($D29:I29,1)+LARGE($D29:I29,2)+LARGE($D29:I29,3)</f>
        <v>0</v>
      </c>
      <c r="AA29" s="59">
        <f>LARGE($D29:J29,1)+LARGE($D29:J29,2)+LARGE($D29:J29,3)</f>
        <v>0</v>
      </c>
      <c r="AB29" s="59">
        <f>LARGE($D29:K29,1)+LARGE($D29:K29,2)+LARGE($D29:K29,3)</f>
        <v>0</v>
      </c>
      <c r="AC29" s="59">
        <f>LARGE($D29:L29,1)+LARGE($D29:L29,2)+LARGE($D29:L29,3)</f>
        <v>0</v>
      </c>
      <c r="AD29" s="59">
        <f>LARGE($D29:N29,1)+LARGE($D29:N29,2)+LARGE($D29:N29,3)</f>
        <v>0</v>
      </c>
    </row>
    <row r="30" spans="1:30" ht="12.75">
      <c r="A30" s="8" t="s">
        <v>65</v>
      </c>
      <c r="B30" s="1" t="s">
        <v>43</v>
      </c>
      <c r="C30" s="9" t="s">
        <v>5</v>
      </c>
      <c r="D30" s="109">
        <v>0</v>
      </c>
      <c r="E30" s="109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100">
        <f t="shared" si="0"/>
        <v>0</v>
      </c>
      <c r="P30" s="166"/>
      <c r="Q30" s="168"/>
      <c r="R30" s="71"/>
      <c r="T30" s="69" t="str">
        <f t="shared" si="4"/>
        <v>КоробковаОльга</v>
      </c>
      <c r="U30" s="58">
        <f t="shared" si="1"/>
        <v>0</v>
      </c>
      <c r="V30" s="59">
        <f t="shared" si="2"/>
        <v>0</v>
      </c>
      <c r="W30" s="59">
        <f t="shared" si="3"/>
        <v>0</v>
      </c>
      <c r="X30" s="59">
        <f>LARGE($D30:G30,1)+LARGE($D30:G30,2)+LARGE($D30:G30,3)</f>
        <v>0</v>
      </c>
      <c r="Y30" s="59">
        <f>LARGE($D30:H30,1)+LARGE($D30:H30,2)+LARGE($D30:H30,3)</f>
        <v>0</v>
      </c>
      <c r="Z30" s="59">
        <f>LARGE($D30:I30,1)+LARGE($D30:I30,2)+LARGE($D30:I30,3)</f>
        <v>0</v>
      </c>
      <c r="AA30" s="59">
        <f>LARGE($D30:J30,1)+LARGE($D30:J30,2)+LARGE($D30:J30,3)</f>
        <v>0</v>
      </c>
      <c r="AB30" s="59">
        <f>LARGE($D30:K30,1)+LARGE($D30:K30,2)+LARGE($D30:K30,3)</f>
        <v>0</v>
      </c>
      <c r="AC30" s="59">
        <f>LARGE($D30:L30,1)+LARGE($D30:L30,2)+LARGE($D30:L30,3)</f>
        <v>0</v>
      </c>
      <c r="AD30" s="59">
        <f>LARGE($D30:N30,1)+LARGE($D30:N30,2)+LARGE($D30:N30,3)</f>
        <v>0</v>
      </c>
    </row>
    <row r="31" spans="1:30" ht="12.75">
      <c r="A31" s="45" t="s">
        <v>67</v>
      </c>
      <c r="B31" s="2" t="s">
        <v>68</v>
      </c>
      <c r="C31" s="10" t="s">
        <v>0</v>
      </c>
      <c r="D31" s="109">
        <v>0</v>
      </c>
      <c r="E31" s="109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100">
        <f t="shared" si="0"/>
        <v>0</v>
      </c>
      <c r="P31" s="166"/>
      <c r="Q31" s="168"/>
      <c r="R31" s="71"/>
      <c r="T31" s="69" t="str">
        <f t="shared" si="4"/>
        <v>УвароваАнтонина</v>
      </c>
      <c r="U31" s="58">
        <f t="shared" si="1"/>
        <v>0</v>
      </c>
      <c r="V31" s="59">
        <f t="shared" si="2"/>
        <v>0</v>
      </c>
      <c r="W31" s="59">
        <f t="shared" si="3"/>
        <v>0</v>
      </c>
      <c r="X31" s="59">
        <f>LARGE($D31:G31,1)+LARGE($D31:G31,2)+LARGE($D31:G31,3)</f>
        <v>0</v>
      </c>
      <c r="Y31" s="59">
        <f>LARGE($D31:H31,1)+LARGE($D31:H31,2)+LARGE($D31:H31,3)</f>
        <v>0</v>
      </c>
      <c r="Z31" s="59">
        <f>LARGE($D31:I31,1)+LARGE($D31:I31,2)+LARGE($D31:I31,3)</f>
        <v>0</v>
      </c>
      <c r="AA31" s="59">
        <f>LARGE($D31:J31,1)+LARGE($D31:J31,2)+LARGE($D31:J31,3)</f>
        <v>0</v>
      </c>
      <c r="AB31" s="59">
        <f>LARGE($D31:K31,1)+LARGE($D31:K31,2)+LARGE($D31:K31,3)</f>
        <v>0</v>
      </c>
      <c r="AC31" s="59">
        <f>LARGE($D31:L31,1)+LARGE($D31:L31,2)+LARGE($D31:L31,3)</f>
        <v>0</v>
      </c>
      <c r="AD31" s="59">
        <f>LARGE($D31:N31,1)+LARGE($D31:N31,2)+LARGE($D31:N31,3)</f>
        <v>0</v>
      </c>
    </row>
    <row r="32" spans="1:30" ht="12.75">
      <c r="A32" s="8" t="s">
        <v>69</v>
      </c>
      <c r="B32" s="1" t="s">
        <v>64</v>
      </c>
      <c r="C32" s="9" t="s">
        <v>5</v>
      </c>
      <c r="D32" s="109">
        <v>0</v>
      </c>
      <c r="E32" s="109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100">
        <f t="shared" si="0"/>
        <v>0</v>
      </c>
      <c r="P32" s="166"/>
      <c r="Q32" s="168"/>
      <c r="R32" s="71"/>
      <c r="T32" s="69" t="str">
        <f t="shared" si="4"/>
        <v>ПодмарьковаМария</v>
      </c>
      <c r="U32" s="58">
        <f t="shared" si="1"/>
        <v>0</v>
      </c>
      <c r="V32" s="59">
        <f t="shared" si="2"/>
        <v>0</v>
      </c>
      <c r="W32" s="59">
        <f t="shared" si="3"/>
        <v>0</v>
      </c>
      <c r="X32" s="59">
        <f>LARGE($D32:G32,1)+LARGE($D32:G32,2)+LARGE($D32:G32,3)</f>
        <v>0</v>
      </c>
      <c r="Y32" s="59">
        <f>LARGE($D32:H32,1)+LARGE($D32:H32,2)+LARGE($D32:H32,3)</f>
        <v>0</v>
      </c>
      <c r="Z32" s="59">
        <f>LARGE($D32:I32,1)+LARGE($D32:I32,2)+LARGE($D32:I32,3)</f>
        <v>0</v>
      </c>
      <c r="AA32" s="59">
        <f>LARGE($D32:J32,1)+LARGE($D32:J32,2)+LARGE($D32:J32,3)</f>
        <v>0</v>
      </c>
      <c r="AB32" s="59">
        <f>LARGE($D32:K32,1)+LARGE($D32:K32,2)+LARGE($D32:K32,3)</f>
        <v>0</v>
      </c>
      <c r="AC32" s="59">
        <f>LARGE($D32:L32,1)+LARGE($D32:L32,2)+LARGE($D32:L32,3)</f>
        <v>0</v>
      </c>
      <c r="AD32" s="59">
        <f>LARGE($D32:N32,1)+LARGE($D32:N32,2)+LARGE($D32:N32,3)</f>
        <v>0</v>
      </c>
    </row>
    <row r="33" spans="1:30" ht="12.75">
      <c r="A33" s="8" t="s">
        <v>70</v>
      </c>
      <c r="B33" s="1" t="s">
        <v>64</v>
      </c>
      <c r="C33" s="9" t="s">
        <v>5</v>
      </c>
      <c r="D33" s="109">
        <v>0</v>
      </c>
      <c r="E33" s="51">
        <v>0</v>
      </c>
      <c r="F33" s="109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100">
        <f t="shared" si="0"/>
        <v>0</v>
      </c>
      <c r="P33" s="166"/>
      <c r="Q33" s="168"/>
      <c r="R33" s="71"/>
      <c r="T33" s="69" t="str">
        <f t="shared" si="4"/>
        <v>РабчунМария</v>
      </c>
      <c r="U33" s="58">
        <f t="shared" si="1"/>
        <v>0</v>
      </c>
      <c r="V33" s="59">
        <f t="shared" si="2"/>
        <v>0</v>
      </c>
      <c r="W33" s="59">
        <f t="shared" si="3"/>
        <v>0</v>
      </c>
      <c r="X33" s="59">
        <f>LARGE($D33:G33,1)+LARGE($D33:G33,2)+LARGE($D33:G33,3)</f>
        <v>0</v>
      </c>
      <c r="Y33" s="59">
        <f>LARGE($D33:H33,1)+LARGE($D33:H33,2)+LARGE($D33:H33,3)</f>
        <v>0</v>
      </c>
      <c r="Z33" s="59">
        <f>LARGE($D33:I33,1)+LARGE($D33:I33,2)+LARGE($D33:I33,3)</f>
        <v>0</v>
      </c>
      <c r="AA33" s="59">
        <f>LARGE($D33:J33,1)+LARGE($D33:J33,2)+LARGE($D33:J33,3)</f>
        <v>0</v>
      </c>
      <c r="AB33" s="59">
        <f>LARGE($D33:K33,1)+LARGE($D33:K33,2)+LARGE($D33:K33,3)</f>
        <v>0</v>
      </c>
      <c r="AC33" s="59">
        <f>LARGE($D33:L33,1)+LARGE($D33:L33,2)+LARGE($D33:L33,3)</f>
        <v>0</v>
      </c>
      <c r="AD33" s="59">
        <f>LARGE($D33:N33,1)+LARGE($D33:N33,2)+LARGE($D33:N33,3)</f>
        <v>0</v>
      </c>
    </row>
    <row r="34" spans="1:30" ht="12.75">
      <c r="A34" s="8" t="s">
        <v>71</v>
      </c>
      <c r="B34" s="1" t="s">
        <v>72</v>
      </c>
      <c r="C34" s="9" t="s">
        <v>5</v>
      </c>
      <c r="D34" s="109">
        <v>0</v>
      </c>
      <c r="E34" s="51">
        <v>0</v>
      </c>
      <c r="F34" s="109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100">
        <f t="shared" si="0"/>
        <v>0</v>
      </c>
      <c r="P34" s="166"/>
      <c r="Q34" s="168"/>
      <c r="R34" s="71"/>
      <c r="T34" s="69" t="str">
        <f t="shared" si="4"/>
        <v>ТокареваМарина</v>
      </c>
      <c r="U34" s="58">
        <f t="shared" si="1"/>
        <v>0</v>
      </c>
      <c r="V34" s="59">
        <f t="shared" si="2"/>
        <v>0</v>
      </c>
      <c r="W34" s="59">
        <f t="shared" si="3"/>
        <v>0</v>
      </c>
      <c r="X34" s="59">
        <f>LARGE($D34:G34,1)+LARGE($D34:G34,2)+LARGE($D34:G34,3)</f>
        <v>0</v>
      </c>
      <c r="Y34" s="59">
        <f>LARGE($D34:H34,1)+LARGE($D34:H34,2)+LARGE($D34:H34,3)</f>
        <v>0</v>
      </c>
      <c r="Z34" s="59">
        <f>LARGE($D34:I34,1)+LARGE($D34:I34,2)+LARGE($D34:I34,3)</f>
        <v>0</v>
      </c>
      <c r="AA34" s="59">
        <f>LARGE($D34:J34,1)+LARGE($D34:J34,2)+LARGE($D34:J34,3)</f>
        <v>0</v>
      </c>
      <c r="AB34" s="59">
        <f>LARGE($D34:K34,1)+LARGE($D34:K34,2)+LARGE($D34:K34,3)</f>
        <v>0</v>
      </c>
      <c r="AC34" s="59">
        <f>LARGE($D34:L34,1)+LARGE($D34:L34,2)+LARGE($D34:L34,3)</f>
        <v>0</v>
      </c>
      <c r="AD34" s="59">
        <f>LARGE($D34:N34,1)+LARGE($D34:N34,2)+LARGE($D34:N34,3)</f>
        <v>0</v>
      </c>
    </row>
    <row r="35" spans="1:30" ht="12.75">
      <c r="A35" s="8" t="s">
        <v>73</v>
      </c>
      <c r="B35" s="1" t="s">
        <v>57</v>
      </c>
      <c r="C35" s="9" t="s">
        <v>28</v>
      </c>
      <c r="D35" s="109">
        <v>0</v>
      </c>
      <c r="E35" s="51">
        <v>0</v>
      </c>
      <c r="F35" s="51">
        <v>0</v>
      </c>
      <c r="G35" s="51">
        <v>0</v>
      </c>
      <c r="H35" s="109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100">
        <f t="shared" si="0"/>
        <v>0</v>
      </c>
      <c r="P35" s="166"/>
      <c r="Q35" s="168"/>
      <c r="R35" s="71"/>
      <c r="T35" s="69" t="str">
        <f t="shared" si="4"/>
        <v>ВовкАнастасия</v>
      </c>
      <c r="U35" s="58">
        <f t="shared" si="1"/>
        <v>0</v>
      </c>
      <c r="V35" s="59">
        <f t="shared" si="2"/>
        <v>0</v>
      </c>
      <c r="W35" s="59">
        <f t="shared" si="3"/>
        <v>0</v>
      </c>
      <c r="X35" s="59">
        <f>LARGE($D35:G35,1)+LARGE($D35:G35,2)+LARGE($D35:G35,3)</f>
        <v>0</v>
      </c>
      <c r="Y35" s="59">
        <f>LARGE($D35:H35,1)+LARGE($D35:H35,2)+LARGE($D35:H35,3)</f>
        <v>0</v>
      </c>
      <c r="Z35" s="59">
        <f>LARGE($D35:I35,1)+LARGE($D35:I35,2)+LARGE($D35:I35,3)</f>
        <v>0</v>
      </c>
      <c r="AA35" s="59">
        <f>LARGE($D35:J35,1)+LARGE($D35:J35,2)+LARGE($D35:J35,3)</f>
        <v>0</v>
      </c>
      <c r="AB35" s="59">
        <f>LARGE($D35:K35,1)+LARGE($D35:K35,2)+LARGE($D35:K35,3)</f>
        <v>0</v>
      </c>
      <c r="AC35" s="59">
        <f>LARGE($D35:L35,1)+LARGE($D35:L35,2)+LARGE($D35:L35,3)</f>
        <v>0</v>
      </c>
      <c r="AD35" s="59">
        <f>LARGE($D35:N35,1)+LARGE($D35:N35,2)+LARGE($D35:N35,3)</f>
        <v>0</v>
      </c>
    </row>
    <row r="36" spans="1:30" ht="12.75">
      <c r="A36" s="8" t="s">
        <v>74</v>
      </c>
      <c r="B36" s="1" t="s">
        <v>45</v>
      </c>
      <c r="C36" s="10" t="s">
        <v>6</v>
      </c>
      <c r="D36" s="109">
        <v>0</v>
      </c>
      <c r="E36" s="51">
        <v>0</v>
      </c>
      <c r="F36" s="51">
        <v>0</v>
      </c>
      <c r="G36" s="51">
        <v>0</v>
      </c>
      <c r="H36" s="109">
        <v>0</v>
      </c>
      <c r="I36" s="109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100">
        <f t="shared" si="0"/>
        <v>0</v>
      </c>
      <c r="P36" s="166"/>
      <c r="Q36" s="168"/>
      <c r="R36" s="71"/>
      <c r="T36" s="69" t="str">
        <f t="shared" si="4"/>
        <v>КрепчукОксана</v>
      </c>
      <c r="U36" s="58">
        <f t="shared" si="1"/>
        <v>0</v>
      </c>
      <c r="V36" s="59">
        <f t="shared" si="2"/>
        <v>0</v>
      </c>
      <c r="W36" s="59">
        <f t="shared" si="3"/>
        <v>0</v>
      </c>
      <c r="X36" s="59">
        <f>LARGE($D36:G36,1)+LARGE($D36:G36,2)+LARGE($D36:G36,3)</f>
        <v>0</v>
      </c>
      <c r="Y36" s="59">
        <f>LARGE($D36:H36,1)+LARGE($D36:H36,2)+LARGE($D36:H36,3)</f>
        <v>0</v>
      </c>
      <c r="Z36" s="59">
        <f>LARGE($D36:I36,1)+LARGE($D36:I36,2)+LARGE($D36:I36,3)</f>
        <v>0</v>
      </c>
      <c r="AA36" s="59">
        <f>LARGE($D36:J36,1)+LARGE($D36:J36,2)+LARGE($D36:J36,3)</f>
        <v>0</v>
      </c>
      <c r="AB36" s="59">
        <f>LARGE($D36:K36,1)+LARGE($D36:K36,2)+LARGE($D36:K36,3)</f>
        <v>0</v>
      </c>
      <c r="AC36" s="59">
        <f>LARGE($D36:L36,1)+LARGE($D36:L36,2)+LARGE($D36:L36,3)</f>
        <v>0</v>
      </c>
      <c r="AD36" s="59">
        <f>LARGE($D36:N36,1)+LARGE($D36:N36,2)+LARGE($D36:N36,3)</f>
        <v>0</v>
      </c>
    </row>
    <row r="37" spans="1:30" ht="12.75">
      <c r="A37" s="8"/>
      <c r="B37" s="1"/>
      <c r="C37" s="10"/>
      <c r="D37" s="109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100">
        <f t="shared" si="0"/>
        <v>0</v>
      </c>
      <c r="P37" s="166"/>
      <c r="Q37" s="168"/>
      <c r="R37" s="71"/>
      <c r="T37" s="69">
        <f t="shared" si="4"/>
      </c>
      <c r="U37" s="58">
        <f t="shared" si="1"/>
        <v>0</v>
      </c>
      <c r="V37" s="59">
        <f t="shared" si="2"/>
        <v>0</v>
      </c>
      <c r="W37" s="59">
        <f t="shared" si="3"/>
        <v>0</v>
      </c>
      <c r="X37" s="59">
        <f>LARGE($D37:G37,1)+LARGE($D37:G37,2)+LARGE($D37:G37,3)</f>
        <v>0</v>
      </c>
      <c r="Y37" s="59">
        <f>LARGE($D37:H37,1)+LARGE($D37:H37,2)+LARGE($D37:H37,3)</f>
        <v>0</v>
      </c>
      <c r="Z37" s="59">
        <f>LARGE($D37:I37,1)+LARGE($D37:I37,2)+LARGE($D37:I37,3)</f>
        <v>0</v>
      </c>
      <c r="AA37" s="59">
        <f>LARGE($D37:J37,1)+LARGE($D37:J37,2)+LARGE($D37:J37,3)</f>
        <v>0</v>
      </c>
      <c r="AB37" s="59">
        <f>LARGE($D37:K37,1)+LARGE($D37:K37,2)+LARGE($D37:K37,3)</f>
        <v>0</v>
      </c>
      <c r="AC37" s="59">
        <f>LARGE($D37:L37,1)+LARGE($D37:L37,2)+LARGE($D37:L37,3)</f>
        <v>0</v>
      </c>
      <c r="AD37" s="59">
        <f>LARGE($D37:N37,1)+LARGE($D37:N37,2)+LARGE($D37:N37,3)</f>
        <v>0</v>
      </c>
    </row>
    <row r="38" spans="1:30" ht="12.75">
      <c r="A38" s="8"/>
      <c r="B38" s="1"/>
      <c r="C38" s="10"/>
      <c r="D38" s="10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100">
        <f aca="true" t="shared" si="5" ref="O38:O63">LARGE(D38:N38,1)+LARGE(D38:N38,2)+LARGE(D38:N38,3)</f>
        <v>0</v>
      </c>
      <c r="P38" s="166"/>
      <c r="Q38" s="168"/>
      <c r="R38" s="71"/>
      <c r="T38" s="69">
        <f t="shared" si="4"/>
      </c>
      <c r="U38" s="58">
        <f t="shared" si="1"/>
        <v>0</v>
      </c>
      <c r="V38" s="59">
        <f t="shared" si="2"/>
        <v>0</v>
      </c>
      <c r="W38" s="59">
        <f t="shared" si="3"/>
        <v>0</v>
      </c>
      <c r="X38" s="59">
        <f>LARGE($D38:G38,1)+LARGE($D38:G38,2)+LARGE($D38:G38,3)</f>
        <v>0</v>
      </c>
      <c r="Y38" s="59">
        <f>LARGE($D38:H38,1)+LARGE($D38:H38,2)+LARGE($D38:H38,3)</f>
        <v>0</v>
      </c>
      <c r="Z38" s="59">
        <f>LARGE($D38:I38,1)+LARGE($D38:I38,2)+LARGE($D38:I38,3)</f>
        <v>0</v>
      </c>
      <c r="AA38" s="59">
        <f>LARGE($D38:J38,1)+LARGE($D38:J38,2)+LARGE($D38:J38,3)</f>
        <v>0</v>
      </c>
      <c r="AB38" s="59">
        <f>LARGE($D38:K38,1)+LARGE($D38:K38,2)+LARGE($D38:K38,3)</f>
        <v>0</v>
      </c>
      <c r="AC38" s="59">
        <f>LARGE($D38:L38,1)+LARGE($D38:L38,2)+LARGE($D38:L38,3)</f>
        <v>0</v>
      </c>
      <c r="AD38" s="59">
        <f>LARGE($D38:N38,1)+LARGE($D38:N38,2)+LARGE($D38:N38,3)</f>
        <v>0</v>
      </c>
    </row>
    <row r="39" spans="1:30" ht="12.75">
      <c r="A39" s="8"/>
      <c r="B39" s="1"/>
      <c r="C39" s="10"/>
      <c r="D39" s="109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100">
        <f t="shared" si="5"/>
        <v>0</v>
      </c>
      <c r="P39" s="166"/>
      <c r="Q39" s="168"/>
      <c r="R39" s="71"/>
      <c r="T39" s="69">
        <f t="shared" si="4"/>
      </c>
      <c r="U39" s="58">
        <f t="shared" si="1"/>
        <v>0</v>
      </c>
      <c r="V39" s="59">
        <f t="shared" si="2"/>
        <v>0</v>
      </c>
      <c r="W39" s="59">
        <f t="shared" si="3"/>
        <v>0</v>
      </c>
      <c r="X39" s="59">
        <f>LARGE($D39:G39,1)+LARGE($D39:G39,2)+LARGE($D39:G39,3)</f>
        <v>0</v>
      </c>
      <c r="Y39" s="59">
        <f>LARGE($D39:H39,1)+LARGE($D39:H39,2)+LARGE($D39:H39,3)</f>
        <v>0</v>
      </c>
      <c r="Z39" s="59">
        <f>LARGE($D39:I39,1)+LARGE($D39:I39,2)+LARGE($D39:I39,3)</f>
        <v>0</v>
      </c>
      <c r="AA39" s="59">
        <f>LARGE($D39:J39,1)+LARGE($D39:J39,2)+LARGE($D39:J39,3)</f>
        <v>0</v>
      </c>
      <c r="AB39" s="59">
        <f>LARGE($D39:K39,1)+LARGE($D39:K39,2)+LARGE($D39:K39,3)</f>
        <v>0</v>
      </c>
      <c r="AC39" s="59">
        <f>LARGE($D39:L39,1)+LARGE($D39:L39,2)+LARGE($D39:L39,3)</f>
        <v>0</v>
      </c>
      <c r="AD39" s="59">
        <f>LARGE($D39:N39,1)+LARGE($D39:N39,2)+LARGE($D39:N39,3)</f>
        <v>0</v>
      </c>
    </row>
    <row r="40" spans="1:30" ht="12.75">
      <c r="A40" s="8"/>
      <c r="B40" s="1"/>
      <c r="C40" s="9"/>
      <c r="D40" s="109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100">
        <f t="shared" si="5"/>
        <v>0</v>
      </c>
      <c r="P40" s="166"/>
      <c r="Q40" s="168"/>
      <c r="R40" s="71"/>
      <c r="T40" s="69">
        <f t="shared" si="4"/>
      </c>
      <c r="U40" s="58">
        <f t="shared" si="1"/>
        <v>0</v>
      </c>
      <c r="V40" s="59">
        <f t="shared" si="2"/>
        <v>0</v>
      </c>
      <c r="W40" s="59">
        <f t="shared" si="3"/>
        <v>0</v>
      </c>
      <c r="X40" s="59">
        <f>LARGE($D40:G40,1)+LARGE($D40:G40,2)+LARGE($D40:G40,3)</f>
        <v>0</v>
      </c>
      <c r="Y40" s="59">
        <f>LARGE($D40:H40,1)+LARGE($D40:H40,2)+LARGE($D40:H40,3)</f>
        <v>0</v>
      </c>
      <c r="Z40" s="59">
        <f>LARGE($D40:I40,1)+LARGE($D40:I40,2)+LARGE($D40:I40,3)</f>
        <v>0</v>
      </c>
      <c r="AA40" s="59">
        <f>LARGE($D40:J40,1)+LARGE($D40:J40,2)+LARGE($D40:J40,3)</f>
        <v>0</v>
      </c>
      <c r="AB40" s="59">
        <f>LARGE($D40:K40,1)+LARGE($D40:K40,2)+LARGE($D40:K40,3)</f>
        <v>0</v>
      </c>
      <c r="AC40" s="59">
        <f>LARGE($D40:L40,1)+LARGE($D40:L40,2)+LARGE($D40:L40,3)</f>
        <v>0</v>
      </c>
      <c r="AD40" s="59">
        <f>LARGE($D40:N40,1)+LARGE($D40:N40,2)+LARGE($D40:N40,3)</f>
        <v>0</v>
      </c>
    </row>
    <row r="41" spans="1:30" ht="12.75">
      <c r="A41" s="87"/>
      <c r="B41" s="2"/>
      <c r="C41" s="10"/>
      <c r="D41" s="109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100">
        <f t="shared" si="5"/>
        <v>0</v>
      </c>
      <c r="P41" s="166"/>
      <c r="Q41" s="168"/>
      <c r="R41" s="71"/>
      <c r="T41" s="69">
        <f t="shared" si="4"/>
      </c>
      <c r="U41" s="58">
        <f aca="true" t="shared" si="6" ref="U41:U56">D41</f>
        <v>0</v>
      </c>
      <c r="V41" s="59">
        <f aca="true" t="shared" si="7" ref="V41:V58">D41+E41</f>
        <v>0</v>
      </c>
      <c r="W41" s="59">
        <f aca="true" t="shared" si="8" ref="W41:W58">SUM(D41:F41)</f>
        <v>0</v>
      </c>
      <c r="X41" s="59">
        <f>LARGE($D41:G41,1)+LARGE($D41:G41,2)+LARGE($D41:G41,3)</f>
        <v>0</v>
      </c>
      <c r="Y41" s="59">
        <f>LARGE($D41:H41,1)+LARGE($D41:H41,2)+LARGE($D41:H41,3)</f>
        <v>0</v>
      </c>
      <c r="Z41" s="59">
        <f>LARGE($D41:I41,1)+LARGE($D41:I41,2)+LARGE($D41:I41,3)</f>
        <v>0</v>
      </c>
      <c r="AA41" s="59">
        <f>LARGE($D41:J41,1)+LARGE($D41:J41,2)+LARGE($D41:J41,3)</f>
        <v>0</v>
      </c>
      <c r="AB41" s="59">
        <f>LARGE($D41:K41,1)+LARGE($D41:K41,2)+LARGE($D41:K41,3)</f>
        <v>0</v>
      </c>
      <c r="AC41" s="59">
        <f>LARGE($D41:L41,1)+LARGE($D41:L41,2)+LARGE($D41:L41,3)</f>
        <v>0</v>
      </c>
      <c r="AD41" s="59">
        <f>LARGE($D41:N41,1)+LARGE($D41:N41,2)+LARGE($D41:N41,3)</f>
        <v>0</v>
      </c>
    </row>
    <row r="42" spans="1:30" ht="12.75">
      <c r="A42" s="8"/>
      <c r="B42" s="1"/>
      <c r="C42" s="9"/>
      <c r="D42" s="109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100">
        <f t="shared" si="5"/>
        <v>0</v>
      </c>
      <c r="P42" s="166"/>
      <c r="Q42" s="168"/>
      <c r="R42" s="71"/>
      <c r="T42" s="69">
        <f t="shared" si="4"/>
      </c>
      <c r="U42" s="58">
        <f t="shared" si="6"/>
        <v>0</v>
      </c>
      <c r="V42" s="59">
        <f t="shared" si="7"/>
        <v>0</v>
      </c>
      <c r="W42" s="59">
        <f t="shared" si="8"/>
        <v>0</v>
      </c>
      <c r="X42" s="59">
        <f>LARGE($D42:G42,1)+LARGE($D42:G42,2)+LARGE($D42:G42,3)</f>
        <v>0</v>
      </c>
      <c r="Y42" s="59">
        <f>LARGE($D42:H42,1)+LARGE($D42:H42,2)+LARGE($D42:H42,3)</f>
        <v>0</v>
      </c>
      <c r="Z42" s="59">
        <f>LARGE($D42:I42,1)+LARGE($D42:I42,2)+LARGE($D42:I42,3)</f>
        <v>0</v>
      </c>
      <c r="AA42" s="59">
        <f>LARGE($D42:J42,1)+LARGE($D42:J42,2)+LARGE($D42:J42,3)</f>
        <v>0</v>
      </c>
      <c r="AB42" s="59">
        <f>LARGE($D42:K42,1)+LARGE($D42:K42,2)+LARGE($D42:K42,3)</f>
        <v>0</v>
      </c>
      <c r="AC42" s="59">
        <f>LARGE($D42:L42,1)+LARGE($D42:L42,2)+LARGE($D42:L42,3)</f>
        <v>0</v>
      </c>
      <c r="AD42" s="59">
        <f>LARGE($D42:N42,1)+LARGE($D42:N42,2)+LARGE($D42:N42,3)</f>
        <v>0</v>
      </c>
    </row>
    <row r="43" spans="1:30" ht="12.75">
      <c r="A43" s="8"/>
      <c r="B43" s="1"/>
      <c r="C43" s="9"/>
      <c r="D43" s="109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100">
        <f t="shared" si="5"/>
        <v>0</v>
      </c>
      <c r="P43" s="166"/>
      <c r="Q43" s="168"/>
      <c r="R43" s="71"/>
      <c r="T43" s="69">
        <f t="shared" si="4"/>
      </c>
      <c r="U43" s="58">
        <f t="shared" si="6"/>
        <v>0</v>
      </c>
      <c r="V43" s="59">
        <f t="shared" si="7"/>
        <v>0</v>
      </c>
      <c r="W43" s="59">
        <f t="shared" si="8"/>
        <v>0</v>
      </c>
      <c r="X43" s="59">
        <f>LARGE($D43:G43,1)+LARGE($D43:G43,2)+LARGE($D43:G43,3)</f>
        <v>0</v>
      </c>
      <c r="Y43" s="59">
        <f>LARGE($D43:H43,1)+LARGE($D43:H43,2)+LARGE($D43:H43,3)</f>
        <v>0</v>
      </c>
      <c r="Z43" s="59">
        <f>LARGE($D43:I43,1)+LARGE($D43:I43,2)+LARGE($D43:I43,3)</f>
        <v>0</v>
      </c>
      <c r="AA43" s="59">
        <f>LARGE($D43:J43,1)+LARGE($D43:J43,2)+LARGE($D43:J43,3)</f>
        <v>0</v>
      </c>
      <c r="AB43" s="59">
        <f>LARGE($D43:K43,1)+LARGE($D43:K43,2)+LARGE($D43:K43,3)</f>
        <v>0</v>
      </c>
      <c r="AC43" s="59">
        <f>LARGE($D43:L43,1)+LARGE($D43:L43,2)+LARGE($D43:L43,3)</f>
        <v>0</v>
      </c>
      <c r="AD43" s="59">
        <f>LARGE($D43:N43,1)+LARGE($D43:N43,2)+LARGE($D43:N43,3)</f>
        <v>0</v>
      </c>
    </row>
    <row r="44" spans="1:30" ht="12.75">
      <c r="A44" s="87"/>
      <c r="B44" s="2"/>
      <c r="C44" s="9"/>
      <c r="D44" s="109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100">
        <f t="shared" si="5"/>
        <v>0</v>
      </c>
      <c r="P44" s="166"/>
      <c r="Q44" s="168"/>
      <c r="R44" s="71"/>
      <c r="T44" s="69">
        <f t="shared" si="4"/>
      </c>
      <c r="U44" s="58">
        <f t="shared" si="6"/>
        <v>0</v>
      </c>
      <c r="V44" s="59">
        <f t="shared" si="7"/>
        <v>0</v>
      </c>
      <c r="W44" s="59">
        <f t="shared" si="8"/>
        <v>0</v>
      </c>
      <c r="X44" s="59">
        <f>LARGE($D44:G44,1)+LARGE($D44:G44,2)+LARGE($D44:G44,3)</f>
        <v>0</v>
      </c>
      <c r="Y44" s="59">
        <f>LARGE($D44:H44,1)+LARGE($D44:H44,2)+LARGE($D44:H44,3)</f>
        <v>0</v>
      </c>
      <c r="Z44" s="59">
        <f>LARGE($D44:I44,1)+LARGE($D44:I44,2)+LARGE($D44:I44,3)</f>
        <v>0</v>
      </c>
      <c r="AA44" s="59">
        <f>LARGE($D44:J44,1)+LARGE($D44:J44,2)+LARGE($D44:J44,3)</f>
        <v>0</v>
      </c>
      <c r="AB44" s="59">
        <f>LARGE($D44:K44,1)+LARGE($D44:K44,2)+LARGE($D44:K44,3)</f>
        <v>0</v>
      </c>
      <c r="AC44" s="59">
        <f>LARGE($D44:L44,1)+LARGE($D44:L44,2)+LARGE($D44:L44,3)</f>
        <v>0</v>
      </c>
      <c r="AD44" s="59">
        <f>LARGE($D44:N44,1)+LARGE($D44:N44,2)+LARGE($D44:N44,3)</f>
        <v>0</v>
      </c>
    </row>
    <row r="45" spans="1:30" ht="12.75">
      <c r="A45" s="8"/>
      <c r="B45" s="1"/>
      <c r="C45" s="9"/>
      <c r="D45" s="109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100">
        <f t="shared" si="5"/>
        <v>0</v>
      </c>
      <c r="P45" s="166"/>
      <c r="Q45" s="168"/>
      <c r="R45" s="71"/>
      <c r="T45" s="69">
        <f t="shared" si="4"/>
      </c>
      <c r="U45" s="58">
        <f t="shared" si="6"/>
        <v>0</v>
      </c>
      <c r="V45" s="59">
        <f t="shared" si="7"/>
        <v>0</v>
      </c>
      <c r="W45" s="59">
        <f t="shared" si="8"/>
        <v>0</v>
      </c>
      <c r="X45" s="59">
        <f>LARGE($D45:G45,1)+LARGE($D45:G45,2)+LARGE($D45:G45,3)</f>
        <v>0</v>
      </c>
      <c r="Y45" s="59">
        <f>LARGE($D45:H45,1)+LARGE($D45:H45,2)+LARGE($D45:H45,3)</f>
        <v>0</v>
      </c>
      <c r="Z45" s="59">
        <f>LARGE($D45:I45,1)+LARGE($D45:I45,2)+LARGE($D45:I45,3)</f>
        <v>0</v>
      </c>
      <c r="AA45" s="59">
        <f>LARGE($D45:J45,1)+LARGE($D45:J45,2)+LARGE($D45:J45,3)</f>
        <v>0</v>
      </c>
      <c r="AB45" s="59">
        <f>LARGE($D45:K45,1)+LARGE($D45:K45,2)+LARGE($D45:K45,3)</f>
        <v>0</v>
      </c>
      <c r="AC45" s="59">
        <f>LARGE($D45:L45,1)+LARGE($D45:L45,2)+LARGE($D45:L45,3)</f>
        <v>0</v>
      </c>
      <c r="AD45" s="59">
        <f>LARGE($D45:N45,1)+LARGE($D45:N45,2)+LARGE($D45:N45,3)</f>
        <v>0</v>
      </c>
    </row>
    <row r="46" spans="1:30" ht="12.75">
      <c r="A46" s="8"/>
      <c r="B46" s="1"/>
      <c r="C46" s="10"/>
      <c r="D46" s="109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100">
        <f t="shared" si="5"/>
        <v>0</v>
      </c>
      <c r="P46" s="166"/>
      <c r="Q46" s="168"/>
      <c r="R46" s="71"/>
      <c r="T46" s="69">
        <f t="shared" si="4"/>
      </c>
      <c r="U46" s="58">
        <f t="shared" si="6"/>
        <v>0</v>
      </c>
      <c r="V46" s="59">
        <f t="shared" si="7"/>
        <v>0</v>
      </c>
      <c r="W46" s="59">
        <f t="shared" si="8"/>
        <v>0</v>
      </c>
      <c r="X46" s="59">
        <f>LARGE($D46:G46,1)+LARGE($D46:G46,2)+LARGE($D46:G46,3)</f>
        <v>0</v>
      </c>
      <c r="Y46" s="59">
        <f>LARGE($D46:H46,1)+LARGE($D46:H46,2)+LARGE($D46:H46,3)</f>
        <v>0</v>
      </c>
      <c r="Z46" s="59">
        <f>LARGE($D46:I46,1)+LARGE($D46:I46,2)+LARGE($D46:I46,3)</f>
        <v>0</v>
      </c>
      <c r="AA46" s="59">
        <f>LARGE($D46:J46,1)+LARGE($D46:J46,2)+LARGE($D46:J46,3)</f>
        <v>0</v>
      </c>
      <c r="AB46" s="59">
        <f>LARGE($D46:K46,1)+LARGE($D46:K46,2)+LARGE($D46:K46,3)</f>
        <v>0</v>
      </c>
      <c r="AC46" s="59">
        <f>LARGE($D46:L46,1)+LARGE($D46:L46,2)+LARGE($D46:L46,3)</f>
        <v>0</v>
      </c>
      <c r="AD46" s="59">
        <f>LARGE($D46:N46,1)+LARGE($D46:N46,2)+LARGE($D46:N46,3)</f>
        <v>0</v>
      </c>
    </row>
    <row r="47" spans="1:30" ht="12.75">
      <c r="A47" s="101"/>
      <c r="B47" s="85"/>
      <c r="C47" s="9"/>
      <c r="D47" s="109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100">
        <f t="shared" si="5"/>
        <v>0</v>
      </c>
      <c r="P47" s="166"/>
      <c r="Q47" s="168"/>
      <c r="R47" s="71"/>
      <c r="T47" s="69">
        <f t="shared" si="4"/>
      </c>
      <c r="U47" s="58">
        <f t="shared" si="6"/>
        <v>0</v>
      </c>
      <c r="V47" s="59">
        <f t="shared" si="7"/>
        <v>0</v>
      </c>
      <c r="W47" s="59">
        <f t="shared" si="8"/>
        <v>0</v>
      </c>
      <c r="X47" s="59">
        <f>LARGE($D47:G47,1)+LARGE($D47:G47,2)+LARGE($D47:G47,3)</f>
        <v>0</v>
      </c>
      <c r="Y47" s="59">
        <f>LARGE($D47:H47,1)+LARGE($D47:H47,2)+LARGE($D47:H47,3)</f>
        <v>0</v>
      </c>
      <c r="Z47" s="59">
        <f>LARGE($D47:I47,1)+LARGE($D47:I47,2)+LARGE($D47:I47,3)</f>
        <v>0</v>
      </c>
      <c r="AA47" s="59">
        <f>LARGE($D47:J47,1)+LARGE($D47:J47,2)+LARGE($D47:J47,3)</f>
        <v>0</v>
      </c>
      <c r="AB47" s="59">
        <f>LARGE($D47:K47,1)+LARGE($D47:K47,2)+LARGE($D47:K47,3)</f>
        <v>0</v>
      </c>
      <c r="AC47" s="59">
        <f>LARGE($D47:L47,1)+LARGE($D47:L47,2)+LARGE($D47:L47,3)</f>
        <v>0</v>
      </c>
      <c r="AD47" s="59">
        <f>LARGE($D47:N47,1)+LARGE($D47:N47,2)+LARGE($D47:N47,3)</f>
        <v>0</v>
      </c>
    </row>
    <row r="48" spans="1:30" ht="12.75">
      <c r="A48" s="103"/>
      <c r="B48" s="84"/>
      <c r="C48" s="9"/>
      <c r="D48" s="109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100">
        <f t="shared" si="5"/>
        <v>0</v>
      </c>
      <c r="P48" s="166"/>
      <c r="Q48" s="168"/>
      <c r="R48" s="71"/>
      <c r="T48" s="69">
        <f t="shared" si="4"/>
      </c>
      <c r="U48" s="58">
        <f t="shared" si="6"/>
        <v>0</v>
      </c>
      <c r="V48" s="59">
        <f t="shared" si="7"/>
        <v>0</v>
      </c>
      <c r="W48" s="59">
        <f t="shared" si="8"/>
        <v>0</v>
      </c>
      <c r="X48" s="59">
        <f>LARGE($D48:G48,1)+LARGE($D48:G48,2)+LARGE($D48:G48,3)</f>
        <v>0</v>
      </c>
      <c r="Y48" s="59">
        <f>LARGE($D48:H48,1)+LARGE($D48:H48,2)+LARGE($D48:H48,3)</f>
        <v>0</v>
      </c>
      <c r="Z48" s="59">
        <f>LARGE($D48:I48,1)+LARGE($D48:I48,2)+LARGE($D48:I48,3)</f>
        <v>0</v>
      </c>
      <c r="AA48" s="59">
        <f>LARGE($D48:J48,1)+LARGE($D48:J48,2)+LARGE($D48:J48,3)</f>
        <v>0</v>
      </c>
      <c r="AB48" s="59">
        <f>LARGE($D48:K48,1)+LARGE($D48:K48,2)+LARGE($D48:K48,3)</f>
        <v>0</v>
      </c>
      <c r="AC48" s="59">
        <f>LARGE($D48:L48,1)+LARGE($D48:L48,2)+LARGE($D48:L48,3)</f>
        <v>0</v>
      </c>
      <c r="AD48" s="59">
        <f>LARGE($D48:N48,1)+LARGE($D48:N48,2)+LARGE($D48:N48,3)</f>
        <v>0</v>
      </c>
    </row>
    <row r="49" spans="1:30" ht="12.75">
      <c r="A49" s="115"/>
      <c r="B49" s="83"/>
      <c r="C49" s="9"/>
      <c r="D49" s="109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100">
        <f t="shared" si="5"/>
        <v>0</v>
      </c>
      <c r="P49" s="166"/>
      <c r="Q49" s="168"/>
      <c r="R49" s="71"/>
      <c r="T49" s="69">
        <f t="shared" si="4"/>
      </c>
      <c r="U49" s="58">
        <f t="shared" si="6"/>
        <v>0</v>
      </c>
      <c r="V49" s="59">
        <f t="shared" si="7"/>
        <v>0</v>
      </c>
      <c r="W49" s="59">
        <f t="shared" si="8"/>
        <v>0</v>
      </c>
      <c r="X49" s="59">
        <f>LARGE($D49:G49,1)+LARGE($D49:G49,2)+LARGE($D49:G49,3)</f>
        <v>0</v>
      </c>
      <c r="Y49" s="59">
        <f>LARGE($D49:H49,1)+LARGE($D49:H49,2)+LARGE($D49:H49,3)</f>
        <v>0</v>
      </c>
      <c r="Z49" s="59">
        <f>LARGE($D49:I49,1)+LARGE($D49:I49,2)+LARGE($D49:I49,3)</f>
        <v>0</v>
      </c>
      <c r="AA49" s="59">
        <f>LARGE($D49:J49,1)+LARGE($D49:J49,2)+LARGE($D49:J49,3)</f>
        <v>0</v>
      </c>
      <c r="AB49" s="59">
        <f>LARGE($D49:K49,1)+LARGE($D49:K49,2)+LARGE($D49:K49,3)</f>
        <v>0</v>
      </c>
      <c r="AC49" s="59">
        <f>LARGE($D49:L49,1)+LARGE($D49:L49,2)+LARGE($D49:L49,3)</f>
        <v>0</v>
      </c>
      <c r="AD49" s="59">
        <f>LARGE($D49:N49,1)+LARGE($D49:N49,2)+LARGE($D49:N49,3)</f>
        <v>0</v>
      </c>
    </row>
    <row r="50" spans="1:30" ht="12.75">
      <c r="A50" s="103"/>
      <c r="B50" s="84"/>
      <c r="C50" s="9"/>
      <c r="D50" s="109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100">
        <f t="shared" si="5"/>
        <v>0</v>
      </c>
      <c r="P50" s="166"/>
      <c r="Q50" s="168"/>
      <c r="R50" s="71"/>
      <c r="T50" s="69">
        <f t="shared" si="4"/>
      </c>
      <c r="U50" s="58">
        <f t="shared" si="6"/>
        <v>0</v>
      </c>
      <c r="V50" s="59">
        <f t="shared" si="7"/>
        <v>0</v>
      </c>
      <c r="W50" s="59">
        <f t="shared" si="8"/>
        <v>0</v>
      </c>
      <c r="X50" s="59">
        <f>LARGE($D50:G50,1)+LARGE($D50:G50,2)+LARGE($D50:G50,3)</f>
        <v>0</v>
      </c>
      <c r="Y50" s="59">
        <f>LARGE($D50:H50,1)+LARGE($D50:H50,2)+LARGE($D50:H50,3)</f>
        <v>0</v>
      </c>
      <c r="Z50" s="59">
        <f>LARGE($D50:I50,1)+LARGE($D50:I50,2)+LARGE($D50:I50,3)</f>
        <v>0</v>
      </c>
      <c r="AA50" s="59">
        <f>LARGE($D50:J50,1)+LARGE($D50:J50,2)+LARGE($D50:J50,3)</f>
        <v>0</v>
      </c>
      <c r="AB50" s="59">
        <f>LARGE($D50:K50,1)+LARGE($D50:K50,2)+LARGE($D50:K50,3)</f>
        <v>0</v>
      </c>
      <c r="AC50" s="59">
        <f>LARGE($D50:L50,1)+LARGE($D50:L50,2)+LARGE($D50:L50,3)</f>
        <v>0</v>
      </c>
      <c r="AD50" s="59">
        <f>LARGE($D50:N50,1)+LARGE($D50:N50,2)+LARGE($D50:N50,3)</f>
        <v>0</v>
      </c>
    </row>
    <row r="51" spans="1:30" ht="12.75">
      <c r="A51" s="101"/>
      <c r="B51" s="85"/>
      <c r="C51" s="9"/>
      <c r="D51" s="109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100">
        <f t="shared" si="5"/>
        <v>0</v>
      </c>
      <c r="P51" s="166"/>
      <c r="Q51" s="168"/>
      <c r="R51" s="71"/>
      <c r="T51" s="69">
        <f t="shared" si="4"/>
      </c>
      <c r="U51" s="58">
        <f t="shared" si="6"/>
        <v>0</v>
      </c>
      <c r="V51" s="59">
        <f t="shared" si="7"/>
        <v>0</v>
      </c>
      <c r="W51" s="59">
        <f t="shared" si="8"/>
        <v>0</v>
      </c>
      <c r="X51" s="59">
        <f>LARGE($D51:G51,1)+LARGE($D51:G51,2)+LARGE($D51:G51,3)</f>
        <v>0</v>
      </c>
      <c r="Y51" s="59">
        <f>LARGE($D51:H51,1)+LARGE($D51:H51,2)+LARGE($D51:H51,3)</f>
        <v>0</v>
      </c>
      <c r="Z51" s="59">
        <f>LARGE($D51:I51,1)+LARGE($D51:I51,2)+LARGE($D51:I51,3)</f>
        <v>0</v>
      </c>
      <c r="AA51" s="59">
        <f>LARGE($D51:J51,1)+LARGE($D51:J51,2)+LARGE($D51:J51,3)</f>
        <v>0</v>
      </c>
      <c r="AB51" s="59">
        <f>LARGE($D51:K51,1)+LARGE($D51:K51,2)+LARGE($D51:K51,3)</f>
        <v>0</v>
      </c>
      <c r="AC51" s="59">
        <f>LARGE($D51:L51,1)+LARGE($D51:L51,2)+LARGE($D51:L51,3)</f>
        <v>0</v>
      </c>
      <c r="AD51" s="59">
        <f>LARGE($D51:N51,1)+LARGE($D51:N51,2)+LARGE($D51:N51,3)</f>
        <v>0</v>
      </c>
    </row>
    <row r="52" spans="1:30" ht="12.75">
      <c r="A52" s="102"/>
      <c r="B52" s="93"/>
      <c r="C52" s="9"/>
      <c r="D52" s="109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100">
        <f t="shared" si="5"/>
        <v>0</v>
      </c>
      <c r="P52" s="166"/>
      <c r="Q52" s="168"/>
      <c r="R52" s="71"/>
      <c r="T52" s="69">
        <f t="shared" si="4"/>
      </c>
      <c r="U52" s="58">
        <f t="shared" si="6"/>
        <v>0</v>
      </c>
      <c r="V52" s="59">
        <f t="shared" si="7"/>
        <v>0</v>
      </c>
      <c r="W52" s="59">
        <f t="shared" si="8"/>
        <v>0</v>
      </c>
      <c r="X52" s="59">
        <f>LARGE($D52:G52,1)+LARGE($D52:G52,2)+LARGE($D52:G52,3)</f>
        <v>0</v>
      </c>
      <c r="Y52" s="59">
        <f>LARGE($D52:H52,1)+LARGE($D52:H52,2)+LARGE($D52:H52,3)</f>
        <v>0</v>
      </c>
      <c r="Z52" s="59">
        <f>LARGE($D52:I52,1)+LARGE($D52:I52,2)+LARGE($D52:I52,3)</f>
        <v>0</v>
      </c>
      <c r="AA52" s="59">
        <f>LARGE($D52:J52,1)+LARGE($D52:J52,2)+LARGE($D52:J52,3)</f>
        <v>0</v>
      </c>
      <c r="AB52" s="59">
        <f>LARGE($D52:K52,1)+LARGE($D52:K52,2)+LARGE($D52:K52,3)</f>
        <v>0</v>
      </c>
      <c r="AC52" s="59">
        <f>LARGE($D52:L52,1)+LARGE($D52:L52,2)+LARGE($D52:L52,3)</f>
        <v>0</v>
      </c>
      <c r="AD52" s="59">
        <f>LARGE($D52:N52,1)+LARGE($D52:N52,2)+LARGE($D52:N52,3)</f>
        <v>0</v>
      </c>
    </row>
    <row r="53" spans="1:30" ht="12.75">
      <c r="A53" s="87"/>
      <c r="B53" s="2"/>
      <c r="C53" s="9"/>
      <c r="D53" s="109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100">
        <f t="shared" si="5"/>
        <v>0</v>
      </c>
      <c r="P53" s="166"/>
      <c r="Q53" s="168"/>
      <c r="R53" s="71"/>
      <c r="T53" s="69">
        <f t="shared" si="4"/>
      </c>
      <c r="U53" s="58">
        <f t="shared" si="6"/>
        <v>0</v>
      </c>
      <c r="V53" s="59">
        <f t="shared" si="7"/>
        <v>0</v>
      </c>
      <c r="W53" s="59">
        <f t="shared" si="8"/>
        <v>0</v>
      </c>
      <c r="X53" s="59">
        <f>LARGE($D53:G53,1)+LARGE($D53:G53,2)+LARGE($D53:G53,3)</f>
        <v>0</v>
      </c>
      <c r="Y53" s="59">
        <f>LARGE($D53:H53,1)+LARGE($D53:H53,2)+LARGE($D53:H53,3)</f>
        <v>0</v>
      </c>
      <c r="Z53" s="59">
        <f>LARGE($D53:I53,1)+LARGE($D53:I53,2)+LARGE($D53:I53,3)</f>
        <v>0</v>
      </c>
      <c r="AA53" s="59">
        <f>LARGE($D53:J53,1)+LARGE($D53:J53,2)+LARGE($D53:J53,3)</f>
        <v>0</v>
      </c>
      <c r="AB53" s="59">
        <f>LARGE($D53:K53,1)+LARGE($D53:K53,2)+LARGE($D53:K53,3)</f>
        <v>0</v>
      </c>
      <c r="AC53" s="59">
        <f>LARGE($D53:L53,1)+LARGE($D53:L53,2)+LARGE($D53:L53,3)</f>
        <v>0</v>
      </c>
      <c r="AD53" s="59">
        <f>LARGE($D53:N53,1)+LARGE($D53:N53,2)+LARGE($D53:N53,3)</f>
        <v>0</v>
      </c>
    </row>
    <row r="54" spans="1:30" ht="12.75">
      <c r="A54" s="87"/>
      <c r="B54" s="2"/>
      <c r="C54" s="9"/>
      <c r="D54" s="109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100">
        <f t="shared" si="5"/>
        <v>0</v>
      </c>
      <c r="P54" s="166"/>
      <c r="Q54" s="168"/>
      <c r="R54" s="71"/>
      <c r="T54" s="69">
        <f t="shared" si="4"/>
      </c>
      <c r="U54" s="58">
        <f t="shared" si="6"/>
        <v>0</v>
      </c>
      <c r="V54" s="59">
        <f t="shared" si="7"/>
        <v>0</v>
      </c>
      <c r="W54" s="59">
        <f t="shared" si="8"/>
        <v>0</v>
      </c>
      <c r="X54" s="59">
        <f>LARGE($D54:G54,1)+LARGE($D54:G54,2)+LARGE($D54:G54,3)</f>
        <v>0</v>
      </c>
      <c r="Y54" s="59">
        <f>LARGE($D54:H54,1)+LARGE($D54:H54,2)+LARGE($D54:H54,3)</f>
        <v>0</v>
      </c>
      <c r="Z54" s="59">
        <f>LARGE($D54:I54,1)+LARGE($D54:I54,2)+LARGE($D54:I54,3)</f>
        <v>0</v>
      </c>
      <c r="AA54" s="59">
        <f>LARGE($D54:J54,1)+LARGE($D54:J54,2)+LARGE($D54:J54,3)</f>
        <v>0</v>
      </c>
      <c r="AB54" s="59">
        <f>LARGE($D54:K54,1)+LARGE($D54:K54,2)+LARGE($D54:K54,3)</f>
        <v>0</v>
      </c>
      <c r="AC54" s="59">
        <f>LARGE($D54:L54,1)+LARGE($D54:L54,2)+LARGE($D54:L54,3)</f>
        <v>0</v>
      </c>
      <c r="AD54" s="59">
        <f>LARGE($D54:N54,1)+LARGE($D54:N54,2)+LARGE($D54:N54,3)</f>
        <v>0</v>
      </c>
    </row>
    <row r="55" spans="1:30" ht="12.75">
      <c r="A55" s="87"/>
      <c r="B55" s="2"/>
      <c r="C55" s="9"/>
      <c r="D55" s="109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100">
        <f t="shared" si="5"/>
        <v>0</v>
      </c>
      <c r="P55" s="166"/>
      <c r="Q55" s="168"/>
      <c r="R55" s="71"/>
      <c r="T55" s="69">
        <f t="shared" si="4"/>
      </c>
      <c r="U55" s="58">
        <f t="shared" si="6"/>
        <v>0</v>
      </c>
      <c r="V55" s="59">
        <f t="shared" si="7"/>
        <v>0</v>
      </c>
      <c r="W55" s="59">
        <f t="shared" si="8"/>
        <v>0</v>
      </c>
      <c r="X55" s="59">
        <f>LARGE($D55:G55,1)+LARGE($D55:G55,2)+LARGE($D55:G55,3)</f>
        <v>0</v>
      </c>
      <c r="Y55" s="59">
        <f>LARGE($D55:H55,1)+LARGE($D55:H55,2)+LARGE($D55:H55,3)</f>
        <v>0</v>
      </c>
      <c r="Z55" s="59">
        <f>LARGE($D55:I55,1)+LARGE($D55:I55,2)+LARGE($D55:I55,3)</f>
        <v>0</v>
      </c>
      <c r="AA55" s="59">
        <f>LARGE($D55:J55,1)+LARGE($D55:J55,2)+LARGE($D55:J55,3)</f>
        <v>0</v>
      </c>
      <c r="AB55" s="59">
        <f>LARGE($D55:K55,1)+LARGE($D55:K55,2)+LARGE($D55:K55,3)</f>
        <v>0</v>
      </c>
      <c r="AC55" s="59">
        <f>LARGE($D55:L55,1)+LARGE($D55:L55,2)+LARGE($D55:L55,3)</f>
        <v>0</v>
      </c>
      <c r="AD55" s="59">
        <f>LARGE($D55:N55,1)+LARGE($D55:N55,2)+LARGE($D55:N55,3)</f>
        <v>0</v>
      </c>
    </row>
    <row r="56" spans="1:30" ht="12.75">
      <c r="A56" s="8"/>
      <c r="B56" s="1"/>
      <c r="C56" s="9"/>
      <c r="D56" s="109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100">
        <f t="shared" si="5"/>
        <v>0</v>
      </c>
      <c r="P56" s="166"/>
      <c r="Q56" s="168"/>
      <c r="R56" s="71"/>
      <c r="T56" s="69">
        <f t="shared" si="4"/>
      </c>
      <c r="U56" s="58">
        <f t="shared" si="6"/>
        <v>0</v>
      </c>
      <c r="V56" s="59">
        <f t="shared" si="7"/>
        <v>0</v>
      </c>
      <c r="W56" s="59">
        <f t="shared" si="8"/>
        <v>0</v>
      </c>
      <c r="X56" s="59">
        <f>LARGE($D56:G56,1)+LARGE($D56:G56,2)+LARGE($D56:G56,3)</f>
        <v>0</v>
      </c>
      <c r="Y56" s="59">
        <f>LARGE($D56:H56,1)+LARGE($D56:H56,2)+LARGE($D56:H56,3)</f>
        <v>0</v>
      </c>
      <c r="Z56" s="59">
        <f>LARGE($D56:I56,1)+LARGE($D56:I56,2)+LARGE($D56:I56,3)</f>
        <v>0</v>
      </c>
      <c r="AA56" s="59">
        <f>LARGE($D56:J56,1)+LARGE($D56:J56,2)+LARGE($D56:J56,3)</f>
        <v>0</v>
      </c>
      <c r="AB56" s="59">
        <f>LARGE($D56:K56,1)+LARGE($D56:K56,2)+LARGE($D56:K56,3)</f>
        <v>0</v>
      </c>
      <c r="AC56" s="59">
        <f>LARGE($D56:L56,1)+LARGE($D56:L56,2)+LARGE($D56:L56,3)</f>
        <v>0</v>
      </c>
      <c r="AD56" s="59">
        <f>LARGE($D56:N56,1)+LARGE($D56:N56,2)+LARGE($D56:N56,3)</f>
        <v>0</v>
      </c>
    </row>
    <row r="57" spans="1:30" ht="12.75">
      <c r="A57" s="8"/>
      <c r="B57" s="1"/>
      <c r="C57" s="9"/>
      <c r="D57" s="109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100">
        <f t="shared" si="5"/>
        <v>0</v>
      </c>
      <c r="P57" s="166"/>
      <c r="Q57" s="168"/>
      <c r="R57" s="71"/>
      <c r="T57" s="69">
        <f t="shared" si="4"/>
      </c>
      <c r="U57" s="58">
        <f>D57</f>
        <v>0</v>
      </c>
      <c r="V57" s="59">
        <f t="shared" si="7"/>
        <v>0</v>
      </c>
      <c r="W57" s="59">
        <f t="shared" si="8"/>
        <v>0</v>
      </c>
      <c r="X57" s="59">
        <f>LARGE($D57:G57,1)+LARGE($D57:G57,2)+LARGE($D57:G57,3)</f>
        <v>0</v>
      </c>
      <c r="Y57" s="59">
        <f>LARGE($D57:H57,1)+LARGE($D57:H57,2)+LARGE($D57:H57,3)</f>
        <v>0</v>
      </c>
      <c r="Z57" s="59">
        <f>LARGE($D57:I57,1)+LARGE($D57:I57,2)+LARGE($D57:I57,3)</f>
        <v>0</v>
      </c>
      <c r="AA57" s="59">
        <f>LARGE($D57:J57,1)+LARGE($D57:J57,2)+LARGE($D57:J57,3)</f>
        <v>0</v>
      </c>
      <c r="AB57" s="59">
        <f>LARGE($D57:K57,1)+LARGE($D57:K57,2)+LARGE($D57:K57,3)</f>
        <v>0</v>
      </c>
      <c r="AC57" s="59">
        <f>LARGE($D57:L57,1)+LARGE($D57:L57,2)+LARGE($D57:L57,3)</f>
        <v>0</v>
      </c>
      <c r="AD57" s="59">
        <f>LARGE($D57:N57,1)+LARGE($D57:N57,2)+LARGE($D57:N57,3)</f>
        <v>0</v>
      </c>
    </row>
    <row r="58" spans="1:30" ht="12.75">
      <c r="A58" s="8"/>
      <c r="B58" s="1"/>
      <c r="C58" s="10"/>
      <c r="D58" s="109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100">
        <f t="shared" si="5"/>
        <v>0</v>
      </c>
      <c r="P58" s="166"/>
      <c r="Q58" s="168"/>
      <c r="R58" s="71"/>
      <c r="T58" s="69">
        <f t="shared" si="4"/>
      </c>
      <c r="U58" s="58">
        <f>D58</f>
        <v>0</v>
      </c>
      <c r="V58" s="59">
        <f t="shared" si="7"/>
        <v>0</v>
      </c>
      <c r="W58" s="59">
        <f t="shared" si="8"/>
        <v>0</v>
      </c>
      <c r="X58" s="59">
        <f>LARGE($D58:G58,1)+LARGE($D58:G58,2)+LARGE($D58:G58,3)</f>
        <v>0</v>
      </c>
      <c r="Y58" s="59">
        <f>LARGE($D58:H58,1)+LARGE($D58:H58,2)+LARGE($D58:H58,3)</f>
        <v>0</v>
      </c>
      <c r="Z58" s="59">
        <f>LARGE($D58:I58,1)+LARGE($D58:I58,2)+LARGE($D58:I58,3)</f>
        <v>0</v>
      </c>
      <c r="AA58" s="59">
        <f>LARGE($D58:J58,1)+LARGE($D58:J58,2)+LARGE($D58:J58,3)</f>
        <v>0</v>
      </c>
      <c r="AB58" s="59">
        <f>LARGE($D58:K58,1)+LARGE($D58:K58,2)+LARGE($D58:K58,3)</f>
        <v>0</v>
      </c>
      <c r="AC58" s="59">
        <f>LARGE($D58:L58,1)+LARGE($D58:L58,2)+LARGE($D58:L58,3)</f>
        <v>0</v>
      </c>
      <c r="AD58" s="59">
        <f>LARGE($D58:N58,1)+LARGE($D58:N58,2)+LARGE($D58:N58,3)</f>
        <v>0</v>
      </c>
    </row>
    <row r="59" spans="1:30" ht="12.75">
      <c r="A59" s="139"/>
      <c r="B59" s="140"/>
      <c r="C59" s="9"/>
      <c r="D59" s="109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100">
        <f t="shared" si="5"/>
        <v>0</v>
      </c>
      <c r="P59" s="166"/>
      <c r="Q59" s="168"/>
      <c r="R59" s="71"/>
      <c r="T59" s="69">
        <f t="shared" si="4"/>
      </c>
      <c r="U59" s="58">
        <f>D59</f>
        <v>0</v>
      </c>
      <c r="V59" s="59">
        <f>D59+E59</f>
        <v>0</v>
      </c>
      <c r="W59" s="59">
        <f>SUM(D59:F59)</f>
        <v>0</v>
      </c>
      <c r="X59" s="59">
        <f>LARGE($D59:G59,1)+LARGE($D59:G59,2)+LARGE($D59:G59,3)</f>
        <v>0</v>
      </c>
      <c r="Y59" s="59">
        <f>LARGE($D59:H59,1)+LARGE($D59:H59,2)+LARGE($D59:H59,3)</f>
        <v>0</v>
      </c>
      <c r="Z59" s="59">
        <f>LARGE($D59:I59,1)+LARGE($D59:I59,2)+LARGE($D59:I59,3)</f>
        <v>0</v>
      </c>
      <c r="AA59" s="59">
        <f>LARGE($D59:J59,1)+LARGE($D59:J59,2)+LARGE($D59:J59,3)</f>
        <v>0</v>
      </c>
      <c r="AB59" s="59">
        <f>LARGE($D59:K59,1)+LARGE($D59:K59,2)+LARGE($D59:K59,3)</f>
        <v>0</v>
      </c>
      <c r="AC59" s="59">
        <f>LARGE($D59:L59,1)+LARGE($D59:L59,2)+LARGE($D59:L59,3)</f>
        <v>0</v>
      </c>
      <c r="AD59" s="59">
        <f>LARGE($D59:N59,1)+LARGE($D59:N59,2)+LARGE($D59:N59,3)</f>
        <v>0</v>
      </c>
    </row>
    <row r="60" spans="1:30" ht="12.75">
      <c r="A60" s="8"/>
      <c r="B60" s="1"/>
      <c r="C60" s="10"/>
      <c r="D60" s="109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100">
        <f t="shared" si="5"/>
        <v>0</v>
      </c>
      <c r="P60" s="166"/>
      <c r="Q60" s="168"/>
      <c r="R60" s="71"/>
      <c r="T60" s="69"/>
      <c r="U60" s="58"/>
      <c r="V60" s="59"/>
      <c r="W60" s="59"/>
      <c r="X60" s="59"/>
      <c r="Y60" s="59"/>
      <c r="Z60" s="59"/>
      <c r="AA60" s="59"/>
      <c r="AB60" s="59"/>
      <c r="AC60" s="59"/>
      <c r="AD60" s="59"/>
    </row>
    <row r="61" spans="1:30" ht="12.75">
      <c r="A61" s="37"/>
      <c r="B61" s="86"/>
      <c r="C61" s="9"/>
      <c r="D61" s="109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100">
        <f t="shared" si="5"/>
        <v>0</v>
      </c>
      <c r="P61" s="166"/>
      <c r="Q61" s="168"/>
      <c r="R61" s="71"/>
      <c r="T61" s="69"/>
      <c r="U61" s="58"/>
      <c r="V61" s="59"/>
      <c r="W61" s="59"/>
      <c r="X61" s="59"/>
      <c r="Y61" s="59"/>
      <c r="Z61" s="59"/>
      <c r="AA61" s="59"/>
      <c r="AB61" s="59"/>
      <c r="AC61" s="59"/>
      <c r="AD61" s="59"/>
    </row>
    <row r="62" spans="1:30" ht="12.75">
      <c r="A62" s="37"/>
      <c r="B62" s="86"/>
      <c r="C62" s="9"/>
      <c r="D62" s="109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100">
        <f t="shared" si="5"/>
        <v>0</v>
      </c>
      <c r="P62" s="166"/>
      <c r="Q62" s="168"/>
      <c r="R62" s="71"/>
      <c r="T62" s="69"/>
      <c r="U62" s="58"/>
      <c r="V62" s="59"/>
      <c r="W62" s="59"/>
      <c r="X62" s="59"/>
      <c r="Y62" s="59"/>
      <c r="Z62" s="59"/>
      <c r="AA62" s="59"/>
      <c r="AB62" s="59"/>
      <c r="AC62" s="59"/>
      <c r="AD62" s="59"/>
    </row>
    <row r="63" spans="1:30" ht="12.75">
      <c r="A63" s="37"/>
      <c r="B63" s="86"/>
      <c r="C63" s="9"/>
      <c r="D63" s="109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100">
        <f t="shared" si="5"/>
        <v>0</v>
      </c>
      <c r="P63" s="166"/>
      <c r="Q63" s="168"/>
      <c r="R63" s="71"/>
      <c r="T63" s="69"/>
      <c r="U63" s="58"/>
      <c r="V63" s="59"/>
      <c r="W63" s="59"/>
      <c r="X63" s="59"/>
      <c r="Y63" s="59"/>
      <c r="Z63" s="59"/>
      <c r="AA63" s="59"/>
      <c r="AB63" s="59"/>
      <c r="AC63" s="59"/>
      <c r="AD63" s="59"/>
    </row>
    <row r="64" spans="1:30" ht="12.75">
      <c r="A64" s="37"/>
      <c r="B64" s="86"/>
      <c r="C64" s="9"/>
      <c r="D64" s="109"/>
      <c r="E64" s="51"/>
      <c r="F64" s="51"/>
      <c r="G64" s="66"/>
      <c r="H64" s="51"/>
      <c r="I64" s="51"/>
      <c r="J64" s="51"/>
      <c r="K64" s="51"/>
      <c r="L64" s="51"/>
      <c r="M64" s="51"/>
      <c r="N64" s="52"/>
      <c r="O64" s="100"/>
      <c r="P64" s="166"/>
      <c r="Q64" s="168"/>
      <c r="R64" s="71"/>
      <c r="T64" s="69"/>
      <c r="U64" s="58"/>
      <c r="V64" s="59"/>
      <c r="W64" s="59"/>
      <c r="X64" s="59"/>
      <c r="Y64" s="59"/>
      <c r="Z64" s="59"/>
      <c r="AA64" s="59"/>
      <c r="AB64" s="59"/>
      <c r="AC64" s="59"/>
      <c r="AD64" s="59"/>
    </row>
    <row r="65" spans="1:30" ht="12.75">
      <c r="A65" s="37"/>
      <c r="B65" s="86"/>
      <c r="C65" s="9"/>
      <c r="D65" s="109"/>
      <c r="E65" s="51"/>
      <c r="F65" s="51"/>
      <c r="G65" s="66"/>
      <c r="H65" s="51"/>
      <c r="I65" s="51"/>
      <c r="J65" s="51"/>
      <c r="K65" s="51"/>
      <c r="L65" s="51"/>
      <c r="M65" s="51"/>
      <c r="N65" s="52"/>
      <c r="O65" s="100"/>
      <c r="P65" s="166"/>
      <c r="Q65" s="168"/>
      <c r="R65" s="71"/>
      <c r="T65" s="69"/>
      <c r="U65" s="58"/>
      <c r="V65" s="59"/>
      <c r="W65" s="59"/>
      <c r="X65" s="59"/>
      <c r="Y65" s="59"/>
      <c r="Z65" s="59"/>
      <c r="AA65" s="59"/>
      <c r="AB65" s="59"/>
      <c r="AC65" s="59"/>
      <c r="AD65" s="59"/>
    </row>
    <row r="66" spans="1:30" ht="13.5" thickBot="1">
      <c r="A66" s="89"/>
      <c r="B66" s="90"/>
      <c r="C66" s="112"/>
      <c r="D66" s="111"/>
      <c r="E66" s="104"/>
      <c r="F66" s="105"/>
      <c r="G66" s="105"/>
      <c r="H66" s="106"/>
      <c r="I66" s="104"/>
      <c r="J66" s="104"/>
      <c r="K66" s="104"/>
      <c r="L66" s="104"/>
      <c r="M66" s="104"/>
      <c r="N66" s="104"/>
      <c r="O66" s="107"/>
      <c r="P66" s="167"/>
      <c r="Q66" s="169"/>
      <c r="R66" s="71"/>
      <c r="T66" s="69">
        <f t="shared" si="4"/>
      </c>
      <c r="U66" s="58"/>
      <c r="V66" s="59"/>
      <c r="W66" s="59"/>
      <c r="X66" s="59"/>
      <c r="Y66" s="60"/>
      <c r="Z66" s="60"/>
      <c r="AA66" s="60"/>
      <c r="AB66" s="60"/>
      <c r="AC66" s="60"/>
      <c r="AD66" s="60"/>
    </row>
    <row r="68" spans="15:30" ht="12.75">
      <c r="O68" s="23"/>
      <c r="U68" s="61"/>
      <c r="V68" s="63"/>
      <c r="W68" s="63"/>
      <c r="X68" s="63"/>
      <c r="Y68" s="63"/>
      <c r="Z68" s="63"/>
      <c r="AA68" s="63"/>
      <c r="AB68" s="63"/>
      <c r="AC68" s="63"/>
      <c r="AD68" s="63"/>
    </row>
    <row r="69" spans="2:30" ht="12.75">
      <c r="B69" s="41" t="s">
        <v>22</v>
      </c>
      <c r="C69" s="42"/>
      <c r="D69" s="43">
        <f aca="true" t="shared" si="9" ref="D69:N69">SUM(D6:D68)</f>
        <v>629.282456367265</v>
      </c>
      <c r="E69" s="43">
        <f t="shared" si="9"/>
        <v>1437</v>
      </c>
      <c r="F69" s="43">
        <f t="shared" si="9"/>
        <v>725.5290585350242</v>
      </c>
      <c r="G69" s="43">
        <f t="shared" si="9"/>
        <v>172.125</v>
      </c>
      <c r="H69" s="43">
        <f t="shared" si="9"/>
        <v>296.6478952075315</v>
      </c>
      <c r="I69" s="43">
        <f t="shared" si="9"/>
        <v>1335.63107495691</v>
      </c>
      <c r="J69" s="43">
        <f t="shared" si="9"/>
        <v>703.5</v>
      </c>
      <c r="K69" s="43">
        <f>SUM(K6:K68)</f>
        <v>202.5</v>
      </c>
      <c r="L69" s="43">
        <f>SUM(L6:L68)</f>
        <v>565.0781966465853</v>
      </c>
      <c r="M69" s="43">
        <f>SUM(M6:M68)</f>
        <v>191.25</v>
      </c>
      <c r="N69" s="43">
        <f t="shared" si="9"/>
        <v>0</v>
      </c>
      <c r="O69" s="23"/>
      <c r="U69" s="62">
        <f aca="true" t="shared" si="10" ref="U69:AD69">SUM(U6:U66)</f>
        <v>629.282456367265</v>
      </c>
      <c r="V69" s="67">
        <f t="shared" si="10"/>
        <v>2066.282456367265</v>
      </c>
      <c r="W69" s="67">
        <f t="shared" si="10"/>
        <v>2791.811514902289</v>
      </c>
      <c r="X69" s="67">
        <f t="shared" si="10"/>
        <v>2963.936514902289</v>
      </c>
      <c r="Y69" s="67">
        <f t="shared" si="10"/>
        <v>3260.5844101098205</v>
      </c>
      <c r="Z69" s="67">
        <f t="shared" si="10"/>
        <v>4135.281137690362</v>
      </c>
      <c r="AA69" s="67">
        <f t="shared" si="10"/>
        <v>4294.540645739985</v>
      </c>
      <c r="AB69" s="67">
        <f t="shared" si="10"/>
        <v>4294.540645739985</v>
      </c>
      <c r="AC69" s="68">
        <f t="shared" si="10"/>
        <v>4348.904259826911</v>
      </c>
      <c r="AD69" s="68">
        <f t="shared" si="10"/>
        <v>4374.0421597482355</v>
      </c>
    </row>
    <row r="70" spans="2:30" ht="12.75">
      <c r="B70" s="39"/>
      <c r="C70" s="40"/>
      <c r="D70" s="38"/>
      <c r="E70" s="38"/>
      <c r="O70" s="23"/>
      <c r="U70" s="61"/>
      <c r="V70" s="63"/>
      <c r="W70" s="63"/>
      <c r="X70" s="63"/>
      <c r="Y70" s="63"/>
      <c r="Z70" s="63"/>
      <c r="AA70" s="63"/>
      <c r="AB70" s="63"/>
      <c r="AC70" s="63"/>
      <c r="AD70" s="63"/>
    </row>
    <row r="71" spans="8:30" ht="25.5">
      <c r="H71" s="32" t="s">
        <v>23</v>
      </c>
      <c r="I71" s="32"/>
      <c r="J71" s="32"/>
      <c r="K71" s="32"/>
      <c r="L71" s="32"/>
      <c r="M71" s="32"/>
      <c r="N71" s="32"/>
      <c r="O71" s="33">
        <f>SUM(O6:O69)</f>
        <v>4374.0421597482355</v>
      </c>
      <c r="U71" s="61"/>
      <c r="V71" s="63"/>
      <c r="W71" s="63"/>
      <c r="X71" s="63"/>
      <c r="Y71" s="63"/>
      <c r="Z71" s="63"/>
      <c r="AA71" s="63"/>
      <c r="AB71" s="63"/>
      <c r="AC71" s="63"/>
      <c r="AD71" s="63"/>
    </row>
    <row r="72" spans="21:30" ht="12.75">
      <c r="U72" s="61"/>
      <c r="V72" s="63"/>
      <c r="W72" s="63"/>
      <c r="X72" s="63"/>
      <c r="Y72" s="63"/>
      <c r="Z72" s="63"/>
      <c r="AA72" s="63"/>
      <c r="AB72" s="63"/>
      <c r="AC72" s="63"/>
      <c r="AD72" s="63"/>
    </row>
    <row r="73" spans="21:30" ht="12.75">
      <c r="U73" s="61"/>
      <c r="V73" s="63"/>
      <c r="W73" s="63"/>
      <c r="X73" s="63"/>
      <c r="Y73" s="63"/>
      <c r="Z73" s="63"/>
      <c r="AA73" s="63"/>
      <c r="AB73" s="63"/>
      <c r="AC73" s="63"/>
      <c r="AD73" s="63"/>
    </row>
    <row r="74" spans="21:30" ht="12.75">
      <c r="U74" s="61"/>
      <c r="V74" s="63"/>
      <c r="W74" s="63"/>
      <c r="X74" s="63"/>
      <c r="Y74" s="63"/>
      <c r="Z74" s="63"/>
      <c r="AA74" s="63"/>
      <c r="AB74" s="63"/>
      <c r="AC74" s="63"/>
      <c r="AD74" s="63"/>
    </row>
  </sheetData>
  <mergeCells count="5">
    <mergeCell ref="Q4:Q5"/>
    <mergeCell ref="D4:H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M43"/>
  <sheetViews>
    <sheetView zoomScale="80" zoomScaleNormal="80" workbookViewId="0" topLeftCell="A8">
      <selection activeCell="L32" sqref="L32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6" t="s">
        <v>102</v>
      </c>
      <c r="B1" s="27"/>
    </row>
    <row r="2" spans="1:2" ht="13.5" thickBot="1">
      <c r="A2" s="29" t="s">
        <v>77</v>
      </c>
      <c r="B2" s="28"/>
    </row>
    <row r="3" spans="1:2" ht="25.5">
      <c r="A3" s="12" t="s">
        <v>21</v>
      </c>
      <c r="B3" s="25">
        <v>100</v>
      </c>
    </row>
    <row r="4" spans="1:2" ht="25.5">
      <c r="A4" s="37" t="s">
        <v>19</v>
      </c>
      <c r="B4" s="44">
        <f>'Итог.'!AB69</f>
        <v>4294.540645739985</v>
      </c>
    </row>
    <row r="5" spans="1:2" ht="38.25">
      <c r="A5" s="36" t="s">
        <v>20</v>
      </c>
      <c r="B5" s="64">
        <f>SUM(D10:D51)</f>
        <v>2125.4362947896793</v>
      </c>
    </row>
    <row r="6" spans="1:10" ht="13.5" thickBot="1">
      <c r="A6" s="13" t="s">
        <v>2</v>
      </c>
      <c r="B6" s="65">
        <f>B5/B4</f>
        <v>0.49491586414440586</v>
      </c>
      <c r="J6" s="4"/>
    </row>
    <row r="7" spans="1:11" ht="42" customHeight="1" thickBot="1">
      <c r="A7" s="190" t="s">
        <v>88</v>
      </c>
      <c r="B7" s="191">
        <v>0.75</v>
      </c>
      <c r="K7" s="4"/>
    </row>
    <row r="8" ht="13.5" thickBot="1">
      <c r="J8" s="4"/>
    </row>
    <row r="9" spans="1:13" s="3" customFormat="1" ht="27" customHeight="1" thickBot="1">
      <c r="A9" s="15" t="s">
        <v>3</v>
      </c>
      <c r="B9" s="16" t="s">
        <v>4</v>
      </c>
      <c r="C9" s="49" t="s">
        <v>10</v>
      </c>
      <c r="D9" s="34" t="s">
        <v>17</v>
      </c>
      <c r="E9" s="17" t="s">
        <v>12</v>
      </c>
      <c r="F9" s="17" t="s">
        <v>13</v>
      </c>
      <c r="G9" s="18" t="s">
        <v>1</v>
      </c>
      <c r="I9" s="11"/>
      <c r="L9" s="73" t="s">
        <v>27</v>
      </c>
      <c r="M9" s="73"/>
    </row>
    <row r="10" spans="1:13" ht="12.75">
      <c r="A10" s="113" t="s">
        <v>40</v>
      </c>
      <c r="B10" s="114" t="s">
        <v>41</v>
      </c>
      <c r="C10" s="7" t="s">
        <v>5</v>
      </c>
      <c r="D10" s="184">
        <f>VLOOKUP(A10&amp;B10,'Итог.'!$T$6:$AA$117,8,FALSE)</f>
        <v>501.60702691231654</v>
      </c>
      <c r="E10" s="47">
        <v>1</v>
      </c>
      <c r="F10" s="35">
        <f>VLOOKUP(E10,баллы!$A$2:$B$100,2,FALSE)</f>
        <v>100</v>
      </c>
      <c r="G10" s="21">
        <f>F10*(1+$B$6)*$B$3/100</f>
        <v>149.49158641444058</v>
      </c>
      <c r="L10" s="74" t="str">
        <f aca="true" t="shared" si="0" ref="L10:L41">A10&amp;B10</f>
        <v>БабийАнжелика</v>
      </c>
      <c r="M10" s="75">
        <f aca="true" t="shared" si="1" ref="M10:M41">G10</f>
        <v>149.49158641444058</v>
      </c>
    </row>
    <row r="11" spans="1:13" ht="12.75">
      <c r="A11" s="115" t="s">
        <v>35</v>
      </c>
      <c r="B11" s="83" t="s">
        <v>36</v>
      </c>
      <c r="C11" s="9" t="s">
        <v>5</v>
      </c>
      <c r="D11" s="185">
        <f>VLOOKUP(A11&amp;B11,'Итог.'!$T$6:$AA$117,8,FALSE)</f>
        <v>660.3621000786745</v>
      </c>
      <c r="E11" s="47">
        <v>2</v>
      </c>
      <c r="F11" s="35">
        <f>VLOOKUP(E11,баллы!$A$2:$B$100,2,FALSE)</f>
        <v>85</v>
      </c>
      <c r="G11" s="22">
        <f>F11*(1+$B$6)*$B$3/100</f>
        <v>127.06784845227449</v>
      </c>
      <c r="L11" s="74" t="str">
        <f t="shared" si="0"/>
        <v>ЗеленоваНадежда</v>
      </c>
      <c r="M11" s="75">
        <f t="shared" si="1"/>
        <v>127.06784845227449</v>
      </c>
    </row>
    <row r="12" spans="1:13" ht="12.75">
      <c r="A12" s="115" t="s">
        <v>37</v>
      </c>
      <c r="B12" s="83" t="s">
        <v>38</v>
      </c>
      <c r="C12" s="9" t="s">
        <v>39</v>
      </c>
      <c r="D12" s="185">
        <f>VLOOKUP(A12&amp;B12,'Итог.'!$T$6:$AA$117,8,FALSE)</f>
        <v>404.4503255276861</v>
      </c>
      <c r="E12" s="47">
        <v>3</v>
      </c>
      <c r="F12" s="35">
        <f>VLOOKUP(E12,баллы!$A$2:$B$100,2,FALSE)</f>
        <v>74</v>
      </c>
      <c r="G12" s="22">
        <f>F12*(1+$B$6)*$B$3/100</f>
        <v>110.62377394668603</v>
      </c>
      <c r="L12" s="74" t="str">
        <f t="shared" si="0"/>
        <v>ИсаеваЮлия</v>
      </c>
      <c r="M12" s="75">
        <f t="shared" si="1"/>
        <v>110.62377394668603</v>
      </c>
    </row>
    <row r="13" spans="1:13" ht="12.75">
      <c r="A13" s="115" t="s">
        <v>46</v>
      </c>
      <c r="B13" s="83" t="s">
        <v>47</v>
      </c>
      <c r="C13" s="9" t="s">
        <v>79</v>
      </c>
      <c r="D13" s="185">
        <f>VLOOKUP(A13&amp;B13,'Итог.'!$T$6:$AA$117,8,FALSE)</f>
        <v>265.44654731711364</v>
      </c>
      <c r="E13" s="47">
        <v>4</v>
      </c>
      <c r="F13" s="35">
        <f>VLOOKUP(E13,баллы!$A$2:$B$100,2,FALSE)</f>
        <v>64</v>
      </c>
      <c r="G13" s="22">
        <f>F13*(1+$B$6)*$B$3/100</f>
        <v>95.67461530524197</v>
      </c>
      <c r="L13" s="74" t="str">
        <f t="shared" si="0"/>
        <v>МасловаНаталия</v>
      </c>
      <c r="M13" s="75">
        <f t="shared" si="1"/>
        <v>95.67461530524197</v>
      </c>
    </row>
    <row r="14" spans="1:13" ht="12.75">
      <c r="A14" s="115" t="s">
        <v>42</v>
      </c>
      <c r="B14" s="83" t="s">
        <v>43</v>
      </c>
      <c r="C14" s="9" t="s">
        <v>5</v>
      </c>
      <c r="D14" s="185">
        <f>VLOOKUP(A14&amp;B14,'Итог.'!$T$6:$AA$117,8,FALSE)</f>
        <v>293.5702949538885</v>
      </c>
      <c r="E14" s="47">
        <v>5</v>
      </c>
      <c r="F14" s="35">
        <f>VLOOKUP(E14,баллы!$A$2:$B$100,2,FALSE)</f>
        <v>55</v>
      </c>
      <c r="G14" s="22">
        <f>F14*(1+$B$6)*$B$3/100</f>
        <v>82.2203725279423</v>
      </c>
      <c r="L14" s="74" t="str">
        <f t="shared" si="0"/>
        <v>ФадинаОльга</v>
      </c>
      <c r="M14" s="75">
        <f t="shared" si="1"/>
        <v>82.2203725279423</v>
      </c>
    </row>
    <row r="15" spans="1:13" ht="12.75">
      <c r="A15" s="115"/>
      <c r="B15" s="83"/>
      <c r="C15" s="9"/>
      <c r="D15" s="185"/>
      <c r="E15" s="47"/>
      <c r="F15" s="35"/>
      <c r="G15" s="22"/>
      <c r="L15" s="74">
        <f t="shared" si="0"/>
      </c>
      <c r="M15" s="75">
        <f t="shared" si="1"/>
        <v>0</v>
      </c>
    </row>
    <row r="16" spans="1:13" ht="12.75">
      <c r="A16" s="115"/>
      <c r="B16" s="83"/>
      <c r="C16" s="9"/>
      <c r="D16" s="185"/>
      <c r="E16" s="47"/>
      <c r="F16" s="35"/>
      <c r="G16" s="22"/>
      <c r="L16" s="74">
        <f t="shared" si="0"/>
      </c>
      <c r="M16" s="75">
        <f t="shared" si="1"/>
        <v>0</v>
      </c>
    </row>
    <row r="17" spans="1:13" ht="12.75">
      <c r="A17" s="115"/>
      <c r="B17" s="83"/>
      <c r="C17" s="9"/>
      <c r="D17" s="185"/>
      <c r="E17" s="47"/>
      <c r="F17" s="35"/>
      <c r="G17" s="22"/>
      <c r="L17" s="74">
        <f t="shared" si="0"/>
      </c>
      <c r="M17" s="75">
        <f t="shared" si="1"/>
        <v>0</v>
      </c>
    </row>
    <row r="18" spans="1:13" ht="12.75">
      <c r="A18" s="115"/>
      <c r="B18" s="83"/>
      <c r="C18" s="9"/>
      <c r="D18" s="185"/>
      <c r="E18" s="47"/>
      <c r="F18" s="35"/>
      <c r="G18" s="22"/>
      <c r="L18" s="74">
        <f t="shared" si="0"/>
      </c>
      <c r="M18" s="75">
        <f t="shared" si="1"/>
        <v>0</v>
      </c>
    </row>
    <row r="19" spans="1:13" ht="12.75">
      <c r="A19" s="115"/>
      <c r="B19" s="83"/>
      <c r="C19" s="9"/>
      <c r="D19" s="185"/>
      <c r="E19" s="47"/>
      <c r="F19" s="35"/>
      <c r="G19" s="22"/>
      <c r="L19" s="74">
        <f t="shared" si="0"/>
      </c>
      <c r="M19" s="75">
        <f t="shared" si="1"/>
        <v>0</v>
      </c>
    </row>
    <row r="20" spans="1:13" ht="12.75">
      <c r="A20" s="103"/>
      <c r="B20" s="84"/>
      <c r="C20" s="9"/>
      <c r="D20" s="185"/>
      <c r="E20" s="47"/>
      <c r="F20" s="35"/>
      <c r="G20" s="22"/>
      <c r="L20" s="74">
        <f t="shared" si="0"/>
      </c>
      <c r="M20" s="75">
        <f t="shared" si="1"/>
        <v>0</v>
      </c>
    </row>
    <row r="21" spans="1:13" ht="12.75">
      <c r="A21" s="115"/>
      <c r="B21" s="83"/>
      <c r="C21" s="9"/>
      <c r="D21" s="185"/>
      <c r="E21" s="47"/>
      <c r="F21" s="35"/>
      <c r="G21" s="22"/>
      <c r="L21" s="74">
        <f t="shared" si="0"/>
      </c>
      <c r="M21" s="75">
        <f t="shared" si="1"/>
        <v>0</v>
      </c>
    </row>
    <row r="22" spans="1:13" ht="12.75">
      <c r="A22" s="115"/>
      <c r="B22" s="83"/>
      <c r="C22" s="9"/>
      <c r="D22" s="185"/>
      <c r="E22" s="47"/>
      <c r="F22" s="35"/>
      <c r="G22" s="22"/>
      <c r="L22" s="74">
        <f t="shared" si="0"/>
      </c>
      <c r="M22" s="75">
        <f t="shared" si="1"/>
        <v>0</v>
      </c>
    </row>
    <row r="23" spans="1:13" ht="12.75">
      <c r="A23" s="115"/>
      <c r="B23" s="83"/>
      <c r="C23" s="9"/>
      <c r="D23" s="185"/>
      <c r="E23" s="47"/>
      <c r="F23" s="35"/>
      <c r="G23" s="22"/>
      <c r="L23" s="74">
        <f t="shared" si="0"/>
      </c>
      <c r="M23" s="75">
        <f t="shared" si="1"/>
        <v>0</v>
      </c>
    </row>
    <row r="24" spans="1:13" ht="14.25" customHeight="1">
      <c r="A24" s="115"/>
      <c r="B24" s="83"/>
      <c r="C24" s="9"/>
      <c r="D24" s="185"/>
      <c r="E24" s="47"/>
      <c r="F24" s="35"/>
      <c r="G24" s="22"/>
      <c r="L24" s="74">
        <f t="shared" si="0"/>
      </c>
      <c r="M24" s="75">
        <f t="shared" si="1"/>
        <v>0</v>
      </c>
    </row>
    <row r="25" spans="1:13" ht="12.75">
      <c r="A25" s="115"/>
      <c r="B25" s="83"/>
      <c r="C25" s="9"/>
      <c r="D25" s="185"/>
      <c r="E25" s="47"/>
      <c r="F25" s="35"/>
      <c r="G25" s="22"/>
      <c r="L25" s="74">
        <f t="shared" si="0"/>
      </c>
      <c r="M25" s="75">
        <f t="shared" si="1"/>
        <v>0</v>
      </c>
    </row>
    <row r="26" spans="1:13" ht="12.75">
      <c r="A26" s="87"/>
      <c r="B26" s="2"/>
      <c r="C26" s="10"/>
      <c r="D26" s="185"/>
      <c r="E26" s="47"/>
      <c r="F26" s="35"/>
      <c r="G26" s="22"/>
      <c r="L26" s="74">
        <f t="shared" si="0"/>
      </c>
      <c r="M26" s="75">
        <f t="shared" si="1"/>
        <v>0</v>
      </c>
    </row>
    <row r="27" spans="1:13" ht="12.75">
      <c r="A27" s="87"/>
      <c r="B27" s="2"/>
      <c r="C27" s="10"/>
      <c r="D27" s="185"/>
      <c r="E27" s="47"/>
      <c r="F27" s="35"/>
      <c r="G27" s="22"/>
      <c r="L27" s="74">
        <f t="shared" si="0"/>
      </c>
      <c r="M27" s="75">
        <f t="shared" si="1"/>
        <v>0</v>
      </c>
    </row>
    <row r="28" spans="1:13" ht="12.75">
      <c r="A28" s="87"/>
      <c r="B28" s="2"/>
      <c r="C28" s="10"/>
      <c r="D28" s="185"/>
      <c r="E28" s="47"/>
      <c r="F28" s="35"/>
      <c r="G28" s="22"/>
      <c r="L28" s="74">
        <f t="shared" si="0"/>
      </c>
      <c r="M28" s="75">
        <f t="shared" si="1"/>
        <v>0</v>
      </c>
    </row>
    <row r="29" spans="1:13" ht="12.75">
      <c r="A29" s="87"/>
      <c r="B29" s="2"/>
      <c r="C29" s="10"/>
      <c r="D29" s="185"/>
      <c r="E29" s="47"/>
      <c r="F29" s="35"/>
      <c r="G29" s="22"/>
      <c r="L29" s="74">
        <f t="shared" si="0"/>
      </c>
      <c r="M29" s="75">
        <f t="shared" si="1"/>
        <v>0</v>
      </c>
    </row>
    <row r="30" spans="1:13" ht="12.75">
      <c r="A30" s="87"/>
      <c r="B30" s="2"/>
      <c r="C30" s="10"/>
      <c r="D30" s="185"/>
      <c r="E30" s="47"/>
      <c r="F30" s="35"/>
      <c r="G30" s="22"/>
      <c r="L30" s="74">
        <f t="shared" si="0"/>
      </c>
      <c r="M30" s="75">
        <f t="shared" si="1"/>
        <v>0</v>
      </c>
    </row>
    <row r="31" spans="1:13" ht="12.75">
      <c r="A31" s="87"/>
      <c r="B31" s="2"/>
      <c r="C31" s="10"/>
      <c r="D31" s="185"/>
      <c r="E31" s="47"/>
      <c r="F31" s="35"/>
      <c r="G31" s="22"/>
      <c r="L31" s="74">
        <f t="shared" si="0"/>
      </c>
      <c r="M31" s="75">
        <f t="shared" si="1"/>
        <v>0</v>
      </c>
    </row>
    <row r="32" spans="1:13" ht="12.75">
      <c r="A32" s="87"/>
      <c r="B32" s="2"/>
      <c r="C32" s="10"/>
      <c r="D32" s="185"/>
      <c r="E32" s="47"/>
      <c r="F32" s="35"/>
      <c r="G32" s="22"/>
      <c r="L32" s="74">
        <f t="shared" si="0"/>
      </c>
      <c r="M32" s="75">
        <f t="shared" si="1"/>
        <v>0</v>
      </c>
    </row>
    <row r="33" spans="1:13" ht="12.75">
      <c r="A33" s="87"/>
      <c r="B33" s="2"/>
      <c r="C33" s="10"/>
      <c r="D33" s="185"/>
      <c r="E33" s="47"/>
      <c r="F33" s="35"/>
      <c r="G33" s="22"/>
      <c r="L33" s="74">
        <f t="shared" si="0"/>
      </c>
      <c r="M33" s="75">
        <f t="shared" si="1"/>
        <v>0</v>
      </c>
    </row>
    <row r="34" spans="1:13" ht="12.75">
      <c r="A34" s="87"/>
      <c r="B34" s="2"/>
      <c r="C34" s="10"/>
      <c r="D34" s="185"/>
      <c r="E34" s="47"/>
      <c r="F34" s="35"/>
      <c r="G34" s="22"/>
      <c r="L34" s="74">
        <f t="shared" si="0"/>
      </c>
      <c r="M34" s="75">
        <f t="shared" si="1"/>
        <v>0</v>
      </c>
    </row>
    <row r="35" spans="1:13" ht="12.75">
      <c r="A35" s="8"/>
      <c r="B35" s="1"/>
      <c r="C35" s="10"/>
      <c r="D35" s="185"/>
      <c r="E35" s="47"/>
      <c r="F35" s="35"/>
      <c r="G35" s="22"/>
      <c r="L35" s="74">
        <f t="shared" si="0"/>
      </c>
      <c r="M35" s="75">
        <f t="shared" si="1"/>
        <v>0</v>
      </c>
    </row>
    <row r="36" spans="1:13" ht="12.75">
      <c r="A36" s="8"/>
      <c r="B36" s="1"/>
      <c r="C36" s="10"/>
      <c r="D36" s="185"/>
      <c r="E36" s="47"/>
      <c r="F36" s="35"/>
      <c r="G36" s="22"/>
      <c r="L36" s="74">
        <f t="shared" si="0"/>
      </c>
      <c r="M36" s="75">
        <f t="shared" si="1"/>
        <v>0</v>
      </c>
    </row>
    <row r="37" spans="1:13" ht="12.75">
      <c r="A37" s="87"/>
      <c r="B37" s="2"/>
      <c r="C37" s="10"/>
      <c r="D37" s="185"/>
      <c r="E37" s="47"/>
      <c r="F37" s="35"/>
      <c r="G37" s="22"/>
      <c r="L37" s="74">
        <f t="shared" si="0"/>
      </c>
      <c r="M37" s="75">
        <f t="shared" si="1"/>
        <v>0</v>
      </c>
    </row>
    <row r="38" spans="1:13" ht="12.75">
      <c r="A38" s="87"/>
      <c r="B38" s="2"/>
      <c r="C38" s="10"/>
      <c r="D38" s="185"/>
      <c r="E38" s="47"/>
      <c r="F38" s="35"/>
      <c r="G38" s="22"/>
      <c r="L38" s="74">
        <f t="shared" si="0"/>
      </c>
      <c r="M38" s="75">
        <f t="shared" si="1"/>
        <v>0</v>
      </c>
    </row>
    <row r="39" spans="1:13" ht="12.75">
      <c r="A39" s="87"/>
      <c r="B39" s="2"/>
      <c r="C39" s="10"/>
      <c r="D39" s="185"/>
      <c r="E39" s="47"/>
      <c r="F39" s="35"/>
      <c r="G39" s="22"/>
      <c r="L39" s="74">
        <f t="shared" si="0"/>
      </c>
      <c r="M39" s="75">
        <f t="shared" si="1"/>
        <v>0</v>
      </c>
    </row>
    <row r="40" spans="1:13" ht="12.75">
      <c r="A40" s="87"/>
      <c r="B40" s="2"/>
      <c r="C40" s="10"/>
      <c r="D40" s="185"/>
      <c r="E40" s="47"/>
      <c r="F40" s="35"/>
      <c r="G40" s="22"/>
      <c r="L40" s="74">
        <f t="shared" si="0"/>
      </c>
      <c r="M40" s="75">
        <f t="shared" si="1"/>
        <v>0</v>
      </c>
    </row>
    <row r="41" spans="1:13" ht="13.5" thickBot="1">
      <c r="A41" s="13"/>
      <c r="B41" s="98"/>
      <c r="C41" s="99"/>
      <c r="D41" s="180"/>
      <c r="E41" s="175"/>
      <c r="F41" s="91"/>
      <c r="G41" s="92"/>
      <c r="L41" s="74">
        <f t="shared" si="0"/>
      </c>
      <c r="M41" s="75">
        <f t="shared" si="1"/>
        <v>0</v>
      </c>
    </row>
    <row r="43" ht="12.75">
      <c r="G43" s="43">
        <f>SUM(G10:G41)</f>
        <v>565.0781966465853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6" t="s">
        <v>103</v>
      </c>
      <c r="B1" s="27"/>
    </row>
    <row r="2" spans="1:2" ht="13.5" thickBot="1">
      <c r="A2" s="29" t="s">
        <v>77</v>
      </c>
      <c r="B2" s="28"/>
    </row>
    <row r="3" spans="1:2" ht="25.5">
      <c r="A3" s="12" t="s">
        <v>21</v>
      </c>
      <c r="B3" s="25">
        <v>150</v>
      </c>
    </row>
    <row r="4" spans="1:2" ht="25.5">
      <c r="A4" s="37" t="s">
        <v>19</v>
      </c>
      <c r="B4" s="44">
        <f>'Итог.'!AB69</f>
        <v>4294.540645739985</v>
      </c>
    </row>
    <row r="5" spans="1:2" ht="38.25">
      <c r="A5" s="36" t="s">
        <v>20</v>
      </c>
      <c r="B5" s="64">
        <f>SUM(D10:D50)</f>
        <v>660.3621000786745</v>
      </c>
    </row>
    <row r="6" spans="1:10" ht="13.5" thickBot="1">
      <c r="A6" s="13" t="s">
        <v>2</v>
      </c>
      <c r="B6" s="65">
        <v>0.5</v>
      </c>
      <c r="J6" s="4"/>
    </row>
    <row r="7" spans="1:11" ht="42" customHeight="1" thickBot="1">
      <c r="A7" s="190" t="s">
        <v>88</v>
      </c>
      <c r="B7" s="191">
        <v>1</v>
      </c>
      <c r="K7" s="4"/>
    </row>
    <row r="8" ht="13.5" thickBot="1">
      <c r="J8" s="4"/>
    </row>
    <row r="9" spans="1:13" s="3" customFormat="1" ht="27" customHeight="1" thickBot="1">
      <c r="A9" s="15" t="s">
        <v>3</v>
      </c>
      <c r="B9" s="16" t="s">
        <v>4</v>
      </c>
      <c r="C9" s="49" t="s">
        <v>10</v>
      </c>
      <c r="D9" s="34" t="s">
        <v>17</v>
      </c>
      <c r="E9" s="17" t="s">
        <v>12</v>
      </c>
      <c r="F9" s="17" t="s">
        <v>13</v>
      </c>
      <c r="G9" s="18" t="s">
        <v>1</v>
      </c>
      <c r="I9" s="11"/>
      <c r="L9" s="73" t="s">
        <v>27</v>
      </c>
      <c r="M9" s="73"/>
    </row>
    <row r="10" spans="1:13" ht="12.75">
      <c r="A10" s="115" t="s">
        <v>35</v>
      </c>
      <c r="B10" s="83" t="s">
        <v>36</v>
      </c>
      <c r="C10" s="9" t="s">
        <v>5</v>
      </c>
      <c r="D10" s="185">
        <f>VLOOKUP(A10&amp;B10,'Итог.'!$T$6:$BA$117,9,FALSE)</f>
        <v>660.3621000786745</v>
      </c>
      <c r="E10" s="47">
        <v>2</v>
      </c>
      <c r="F10" s="35">
        <f>VLOOKUP(E10,баллы!$A$2:$B$100,2,FALSE)</f>
        <v>85</v>
      </c>
      <c r="G10" s="22">
        <f>F10*(1+$B$6)*$B$3/100</f>
        <v>191.25</v>
      </c>
      <c r="L10" s="74" t="str">
        <f aca="true" t="shared" si="0" ref="L10:L40">A10&amp;B10</f>
        <v>ЗеленоваНадежда</v>
      </c>
      <c r="M10" s="75">
        <f aca="true" t="shared" si="1" ref="M10:M40">G10</f>
        <v>191.25</v>
      </c>
    </row>
    <row r="11" spans="1:13" ht="12.75">
      <c r="A11" s="115"/>
      <c r="B11" s="83"/>
      <c r="C11" s="9"/>
      <c r="D11" s="185"/>
      <c r="E11" s="47"/>
      <c r="F11" s="35"/>
      <c r="G11" s="22"/>
      <c r="L11" s="74">
        <f t="shared" si="0"/>
      </c>
      <c r="M11" s="75">
        <f t="shared" si="1"/>
        <v>0</v>
      </c>
    </row>
    <row r="12" spans="1:13" ht="12.75">
      <c r="A12" s="115"/>
      <c r="B12" s="83"/>
      <c r="C12" s="9"/>
      <c r="D12" s="185"/>
      <c r="E12" s="47"/>
      <c r="F12" s="35"/>
      <c r="G12" s="22"/>
      <c r="L12" s="74">
        <f t="shared" si="0"/>
      </c>
      <c r="M12" s="75">
        <f t="shared" si="1"/>
        <v>0</v>
      </c>
    </row>
    <row r="13" spans="1:13" ht="12.75">
      <c r="A13" s="115"/>
      <c r="B13" s="83"/>
      <c r="C13" s="9"/>
      <c r="D13" s="185"/>
      <c r="E13" s="47"/>
      <c r="F13" s="35"/>
      <c r="G13" s="22"/>
      <c r="L13" s="74">
        <f t="shared" si="0"/>
      </c>
      <c r="M13" s="75">
        <f t="shared" si="1"/>
        <v>0</v>
      </c>
    </row>
    <row r="14" spans="1:13" ht="12.75">
      <c r="A14" s="115"/>
      <c r="B14" s="83"/>
      <c r="C14" s="9"/>
      <c r="D14" s="185"/>
      <c r="E14" s="47"/>
      <c r="F14" s="35"/>
      <c r="G14" s="22"/>
      <c r="L14" s="74">
        <f t="shared" si="0"/>
      </c>
      <c r="M14" s="75">
        <f t="shared" si="1"/>
        <v>0</v>
      </c>
    </row>
    <row r="15" spans="1:13" ht="12.75">
      <c r="A15" s="115"/>
      <c r="B15" s="83"/>
      <c r="C15" s="9"/>
      <c r="D15" s="185"/>
      <c r="E15" s="47"/>
      <c r="F15" s="35"/>
      <c r="G15" s="22"/>
      <c r="L15" s="74">
        <f t="shared" si="0"/>
      </c>
      <c r="M15" s="75">
        <f t="shared" si="1"/>
        <v>0</v>
      </c>
    </row>
    <row r="16" spans="1:13" ht="12.75">
      <c r="A16" s="115"/>
      <c r="B16" s="83"/>
      <c r="C16" s="9"/>
      <c r="D16" s="185"/>
      <c r="E16" s="47"/>
      <c r="F16" s="35"/>
      <c r="G16" s="22"/>
      <c r="L16" s="74">
        <f t="shared" si="0"/>
      </c>
      <c r="M16" s="75">
        <f t="shared" si="1"/>
        <v>0</v>
      </c>
    </row>
    <row r="17" spans="1:13" ht="12.75">
      <c r="A17" s="115"/>
      <c r="B17" s="83"/>
      <c r="C17" s="9"/>
      <c r="D17" s="185"/>
      <c r="E17" s="47"/>
      <c r="F17" s="35"/>
      <c r="G17" s="22"/>
      <c r="L17" s="74">
        <f t="shared" si="0"/>
      </c>
      <c r="M17" s="75">
        <f t="shared" si="1"/>
        <v>0</v>
      </c>
    </row>
    <row r="18" spans="1:13" ht="12.75">
      <c r="A18" s="115"/>
      <c r="B18" s="83"/>
      <c r="C18" s="9"/>
      <c r="D18" s="185"/>
      <c r="E18" s="47"/>
      <c r="F18" s="35"/>
      <c r="G18" s="22"/>
      <c r="L18" s="74">
        <f t="shared" si="0"/>
      </c>
      <c r="M18" s="75">
        <f t="shared" si="1"/>
        <v>0</v>
      </c>
    </row>
    <row r="19" spans="1:13" ht="12.75">
      <c r="A19" s="103"/>
      <c r="B19" s="84"/>
      <c r="C19" s="9"/>
      <c r="D19" s="185"/>
      <c r="E19" s="47"/>
      <c r="F19" s="35"/>
      <c r="G19" s="22"/>
      <c r="L19" s="74">
        <f t="shared" si="0"/>
      </c>
      <c r="M19" s="75">
        <f t="shared" si="1"/>
        <v>0</v>
      </c>
    </row>
    <row r="20" spans="1:13" ht="12.75">
      <c r="A20" s="115"/>
      <c r="B20" s="83"/>
      <c r="C20" s="9"/>
      <c r="D20" s="185"/>
      <c r="E20" s="47"/>
      <c r="F20" s="35"/>
      <c r="G20" s="22"/>
      <c r="L20" s="74">
        <f t="shared" si="0"/>
      </c>
      <c r="M20" s="75">
        <f t="shared" si="1"/>
        <v>0</v>
      </c>
    </row>
    <row r="21" spans="1:13" ht="12.75">
      <c r="A21" s="115"/>
      <c r="B21" s="83"/>
      <c r="C21" s="9"/>
      <c r="D21" s="185"/>
      <c r="E21" s="47"/>
      <c r="F21" s="35"/>
      <c r="G21" s="22"/>
      <c r="L21" s="74">
        <f t="shared" si="0"/>
      </c>
      <c r="M21" s="75">
        <f t="shared" si="1"/>
        <v>0</v>
      </c>
    </row>
    <row r="22" spans="1:13" ht="12.75">
      <c r="A22" s="115"/>
      <c r="B22" s="83"/>
      <c r="C22" s="9"/>
      <c r="D22" s="185"/>
      <c r="E22" s="47"/>
      <c r="F22" s="35"/>
      <c r="G22" s="22"/>
      <c r="L22" s="74">
        <f t="shared" si="0"/>
      </c>
      <c r="M22" s="75">
        <f t="shared" si="1"/>
        <v>0</v>
      </c>
    </row>
    <row r="23" spans="1:13" ht="14.25" customHeight="1">
      <c r="A23" s="115"/>
      <c r="B23" s="83"/>
      <c r="C23" s="9"/>
      <c r="D23" s="185"/>
      <c r="E23" s="47"/>
      <c r="F23" s="35"/>
      <c r="G23" s="22"/>
      <c r="L23" s="74">
        <f t="shared" si="0"/>
      </c>
      <c r="M23" s="75">
        <f t="shared" si="1"/>
        <v>0</v>
      </c>
    </row>
    <row r="24" spans="1:13" ht="12.75">
      <c r="A24" s="115"/>
      <c r="B24" s="83"/>
      <c r="C24" s="9"/>
      <c r="D24" s="185"/>
      <c r="E24" s="47"/>
      <c r="F24" s="35"/>
      <c r="G24" s="22"/>
      <c r="L24" s="74">
        <f t="shared" si="0"/>
      </c>
      <c r="M24" s="75">
        <f t="shared" si="1"/>
        <v>0</v>
      </c>
    </row>
    <row r="25" spans="1:13" ht="12.75">
      <c r="A25" s="87"/>
      <c r="B25" s="2"/>
      <c r="C25" s="10"/>
      <c r="D25" s="185"/>
      <c r="E25" s="47"/>
      <c r="F25" s="35"/>
      <c r="G25" s="22"/>
      <c r="L25" s="74">
        <f t="shared" si="0"/>
      </c>
      <c r="M25" s="75">
        <f t="shared" si="1"/>
        <v>0</v>
      </c>
    </row>
    <row r="26" spans="1:13" ht="12.75">
      <c r="A26" s="87"/>
      <c r="B26" s="2"/>
      <c r="C26" s="10"/>
      <c r="D26" s="185"/>
      <c r="E26" s="47"/>
      <c r="F26" s="35"/>
      <c r="G26" s="22"/>
      <c r="L26" s="74">
        <f t="shared" si="0"/>
      </c>
      <c r="M26" s="75">
        <f t="shared" si="1"/>
        <v>0</v>
      </c>
    </row>
    <row r="27" spans="1:13" ht="12.75">
      <c r="A27" s="87"/>
      <c r="B27" s="2"/>
      <c r="C27" s="10"/>
      <c r="D27" s="185"/>
      <c r="E27" s="47"/>
      <c r="F27" s="35"/>
      <c r="G27" s="22"/>
      <c r="L27" s="74">
        <f t="shared" si="0"/>
      </c>
      <c r="M27" s="75">
        <f t="shared" si="1"/>
        <v>0</v>
      </c>
    </row>
    <row r="28" spans="1:13" ht="12.75">
      <c r="A28" s="87"/>
      <c r="B28" s="2"/>
      <c r="C28" s="10"/>
      <c r="D28" s="185"/>
      <c r="E28" s="47"/>
      <c r="F28" s="35"/>
      <c r="G28" s="22"/>
      <c r="L28" s="74">
        <f t="shared" si="0"/>
      </c>
      <c r="M28" s="75">
        <f t="shared" si="1"/>
        <v>0</v>
      </c>
    </row>
    <row r="29" spans="1:13" ht="12.75">
      <c r="A29" s="87"/>
      <c r="B29" s="2"/>
      <c r="C29" s="10"/>
      <c r="D29" s="185"/>
      <c r="E29" s="47"/>
      <c r="F29" s="35"/>
      <c r="G29" s="22"/>
      <c r="L29" s="74">
        <f t="shared" si="0"/>
      </c>
      <c r="M29" s="75">
        <f t="shared" si="1"/>
        <v>0</v>
      </c>
    </row>
    <row r="30" spans="1:13" ht="12.75">
      <c r="A30" s="87"/>
      <c r="B30" s="2"/>
      <c r="C30" s="10"/>
      <c r="D30" s="185"/>
      <c r="E30" s="47"/>
      <c r="F30" s="35"/>
      <c r="G30" s="22"/>
      <c r="L30" s="74">
        <f t="shared" si="0"/>
      </c>
      <c r="M30" s="75">
        <f t="shared" si="1"/>
        <v>0</v>
      </c>
    </row>
    <row r="31" spans="1:13" ht="12.75">
      <c r="A31" s="87"/>
      <c r="B31" s="2"/>
      <c r="C31" s="10"/>
      <c r="D31" s="185"/>
      <c r="E31" s="47"/>
      <c r="F31" s="35"/>
      <c r="G31" s="22"/>
      <c r="L31" s="74">
        <f t="shared" si="0"/>
      </c>
      <c r="M31" s="75">
        <f t="shared" si="1"/>
        <v>0</v>
      </c>
    </row>
    <row r="32" spans="1:13" ht="12.75">
      <c r="A32" s="87"/>
      <c r="B32" s="2"/>
      <c r="C32" s="10"/>
      <c r="D32" s="185"/>
      <c r="E32" s="47"/>
      <c r="F32" s="35"/>
      <c r="G32" s="22"/>
      <c r="L32" s="74">
        <f t="shared" si="0"/>
      </c>
      <c r="M32" s="75">
        <f t="shared" si="1"/>
        <v>0</v>
      </c>
    </row>
    <row r="33" spans="1:13" ht="12.75">
      <c r="A33" s="87"/>
      <c r="B33" s="2"/>
      <c r="C33" s="10"/>
      <c r="D33" s="185"/>
      <c r="E33" s="47"/>
      <c r="F33" s="35"/>
      <c r="G33" s="22"/>
      <c r="L33" s="74">
        <f t="shared" si="0"/>
      </c>
      <c r="M33" s="75">
        <f t="shared" si="1"/>
        <v>0</v>
      </c>
    </row>
    <row r="34" spans="1:13" ht="12.75">
      <c r="A34" s="8"/>
      <c r="B34" s="1"/>
      <c r="C34" s="10"/>
      <c r="D34" s="185"/>
      <c r="E34" s="47"/>
      <c r="F34" s="35"/>
      <c r="G34" s="22"/>
      <c r="L34" s="74">
        <f t="shared" si="0"/>
      </c>
      <c r="M34" s="75">
        <f t="shared" si="1"/>
        <v>0</v>
      </c>
    </row>
    <row r="35" spans="1:13" ht="12.75">
      <c r="A35" s="8"/>
      <c r="B35" s="1"/>
      <c r="C35" s="10"/>
      <c r="D35" s="185"/>
      <c r="E35" s="47"/>
      <c r="F35" s="35"/>
      <c r="G35" s="22"/>
      <c r="L35" s="74">
        <f t="shared" si="0"/>
      </c>
      <c r="M35" s="75">
        <f t="shared" si="1"/>
        <v>0</v>
      </c>
    </row>
    <row r="36" spans="1:13" ht="12.75">
      <c r="A36" s="87"/>
      <c r="B36" s="2"/>
      <c r="C36" s="10"/>
      <c r="D36" s="185"/>
      <c r="E36" s="47"/>
      <c r="F36" s="35"/>
      <c r="G36" s="22"/>
      <c r="L36" s="74">
        <f t="shared" si="0"/>
      </c>
      <c r="M36" s="75">
        <f t="shared" si="1"/>
        <v>0</v>
      </c>
    </row>
    <row r="37" spans="1:13" ht="12.75">
      <c r="A37" s="87"/>
      <c r="B37" s="2"/>
      <c r="C37" s="10"/>
      <c r="D37" s="185"/>
      <c r="E37" s="47"/>
      <c r="F37" s="35"/>
      <c r="G37" s="22"/>
      <c r="L37" s="74">
        <f t="shared" si="0"/>
      </c>
      <c r="M37" s="75">
        <f t="shared" si="1"/>
        <v>0</v>
      </c>
    </row>
    <row r="38" spans="1:13" ht="12.75">
      <c r="A38" s="87"/>
      <c r="B38" s="2"/>
      <c r="C38" s="10"/>
      <c r="D38" s="185"/>
      <c r="E38" s="47"/>
      <c r="F38" s="35"/>
      <c r="G38" s="22"/>
      <c r="L38" s="74">
        <f t="shared" si="0"/>
      </c>
      <c r="M38" s="75">
        <f t="shared" si="1"/>
        <v>0</v>
      </c>
    </row>
    <row r="39" spans="1:13" ht="12.75">
      <c r="A39" s="87"/>
      <c r="B39" s="2"/>
      <c r="C39" s="10"/>
      <c r="D39" s="185"/>
      <c r="E39" s="47"/>
      <c r="F39" s="35"/>
      <c r="G39" s="22"/>
      <c r="L39" s="74">
        <f t="shared" si="0"/>
      </c>
      <c r="M39" s="75">
        <f t="shared" si="1"/>
        <v>0</v>
      </c>
    </row>
    <row r="40" spans="1:13" ht="13.5" thickBot="1">
      <c r="A40" s="13"/>
      <c r="B40" s="98"/>
      <c r="C40" s="99"/>
      <c r="D40" s="180"/>
      <c r="E40" s="175"/>
      <c r="F40" s="91"/>
      <c r="G40" s="92"/>
      <c r="L40" s="74">
        <f t="shared" si="0"/>
      </c>
      <c r="M40" s="75">
        <f t="shared" si="1"/>
        <v>0</v>
      </c>
    </row>
    <row r="42" ht="12.75">
      <c r="G42" s="43">
        <f>SUM(G10:G40)</f>
        <v>191.25</v>
      </c>
    </row>
  </sheetData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F8" sqref="F8"/>
    </sheetView>
  </sheetViews>
  <sheetFormatPr defaultColWidth="9.00390625" defaultRowHeight="12.75"/>
  <sheetData>
    <row r="1" spans="1:2" ht="12.75">
      <c r="A1" s="136" t="s">
        <v>12</v>
      </c>
      <c r="B1" s="137" t="s">
        <v>29</v>
      </c>
    </row>
    <row r="2" spans="1:2" ht="12.75">
      <c r="A2" s="143">
        <v>1</v>
      </c>
      <c r="B2" s="138">
        <v>100</v>
      </c>
    </row>
    <row r="3" spans="1:2" ht="12.75">
      <c r="A3" s="143">
        <v>2</v>
      </c>
      <c r="B3" s="138">
        <v>85</v>
      </c>
    </row>
    <row r="4" spans="1:2" ht="12.75">
      <c r="A4" s="143">
        <v>3</v>
      </c>
      <c r="B4" s="138">
        <v>74</v>
      </c>
    </row>
    <row r="5" spans="1:2" ht="12.75">
      <c r="A5" s="143">
        <v>4</v>
      </c>
      <c r="B5" s="138">
        <v>64</v>
      </c>
    </row>
    <row r="6" spans="1:2" ht="12.75">
      <c r="A6" s="143">
        <v>5</v>
      </c>
      <c r="B6" s="138">
        <v>55</v>
      </c>
    </row>
    <row r="7" spans="1:2" ht="12.75">
      <c r="A7" s="143">
        <v>6</v>
      </c>
      <c r="B7" s="138">
        <v>47</v>
      </c>
    </row>
    <row r="8" spans="1:2" ht="12.75">
      <c r="A8" s="143">
        <v>7</v>
      </c>
      <c r="B8" s="138">
        <v>40</v>
      </c>
    </row>
    <row r="9" spans="1:2" ht="12.75">
      <c r="A9" s="143">
        <v>8</v>
      </c>
      <c r="B9" s="138">
        <v>34</v>
      </c>
    </row>
    <row r="10" spans="1:4" ht="12.75">
      <c r="A10" s="143">
        <v>9</v>
      </c>
      <c r="B10" s="138">
        <v>29</v>
      </c>
      <c r="D10">
        <f>SUM(B6:B7)/2</f>
        <v>51</v>
      </c>
    </row>
    <row r="11" spans="1:2" ht="12.75">
      <c r="A11" s="143">
        <v>10</v>
      </c>
      <c r="B11" s="138">
        <v>25</v>
      </c>
    </row>
    <row r="12" spans="1:2" ht="12.75">
      <c r="A12" s="143">
        <v>11</v>
      </c>
      <c r="B12" s="138">
        <v>22</v>
      </c>
    </row>
    <row r="13" spans="1:2" ht="12.75">
      <c r="A13" s="143">
        <v>12</v>
      </c>
      <c r="B13" s="138">
        <v>20</v>
      </c>
    </row>
    <row r="14" spans="1:4" ht="12.75">
      <c r="A14" s="143">
        <v>13</v>
      </c>
      <c r="B14" s="138">
        <v>18</v>
      </c>
      <c r="D14">
        <f>SUM(B14:B16)/3</f>
        <v>16</v>
      </c>
    </row>
    <row r="15" spans="1:2" ht="12.75">
      <c r="A15" s="143">
        <v>14</v>
      </c>
      <c r="B15" s="138">
        <v>16</v>
      </c>
    </row>
    <row r="16" spans="1:2" ht="12.75">
      <c r="A16" s="143">
        <v>15</v>
      </c>
      <c r="B16" s="138">
        <v>14</v>
      </c>
    </row>
    <row r="17" spans="1:2" ht="12.75">
      <c r="A17" s="143">
        <v>16</v>
      </c>
      <c r="B17" s="138">
        <v>12</v>
      </c>
    </row>
    <row r="18" spans="1:2" ht="12.75">
      <c r="A18" s="143">
        <v>17</v>
      </c>
      <c r="B18" s="138">
        <v>10</v>
      </c>
    </row>
    <row r="19" spans="1:2" ht="12.75">
      <c r="A19" s="143">
        <v>18</v>
      </c>
      <c r="B19" s="138">
        <v>8</v>
      </c>
    </row>
    <row r="20" spans="1:2" ht="12.75">
      <c r="A20" s="143">
        <v>19</v>
      </c>
      <c r="B20" s="138">
        <v>7</v>
      </c>
    </row>
    <row r="21" spans="1:2" ht="12.75">
      <c r="A21" s="143">
        <v>20</v>
      </c>
      <c r="B21" s="138">
        <v>6</v>
      </c>
    </row>
    <row r="22" spans="1:2" ht="12.75">
      <c r="A22" s="143">
        <v>21</v>
      </c>
      <c r="B22" s="138">
        <v>5</v>
      </c>
    </row>
    <row r="23" spans="1:2" ht="12.75">
      <c r="A23" s="143">
        <v>22</v>
      </c>
      <c r="B23" s="138">
        <v>4</v>
      </c>
    </row>
    <row r="24" spans="1:2" ht="12.75">
      <c r="A24" s="143">
        <v>23</v>
      </c>
      <c r="B24" s="138">
        <v>3</v>
      </c>
    </row>
    <row r="25" spans="1:2" ht="12.75">
      <c r="A25" s="143">
        <v>24</v>
      </c>
      <c r="B25" s="138">
        <v>2</v>
      </c>
    </row>
    <row r="26" spans="1:2" ht="12.75">
      <c r="A26" s="143">
        <v>25</v>
      </c>
      <c r="B26" s="138">
        <v>1</v>
      </c>
    </row>
    <row r="27" spans="1:2" ht="12.75">
      <c r="A27" s="143">
        <v>26</v>
      </c>
      <c r="B27" s="138">
        <v>1</v>
      </c>
    </row>
    <row r="28" spans="1:2" ht="12.75">
      <c r="A28" s="143">
        <v>27</v>
      </c>
      <c r="B28" s="138">
        <v>1</v>
      </c>
    </row>
    <row r="29" spans="1:2" ht="12.75">
      <c r="A29" s="144">
        <v>28</v>
      </c>
      <c r="B29" s="138">
        <v>1</v>
      </c>
    </row>
    <row r="30" spans="1:2" ht="12.75">
      <c r="A30" s="144">
        <v>29</v>
      </c>
      <c r="B30" s="138">
        <v>1</v>
      </c>
    </row>
    <row r="31" spans="1:2" ht="12.75">
      <c r="A31" s="144">
        <v>30</v>
      </c>
      <c r="B31" s="138">
        <v>1</v>
      </c>
    </row>
    <row r="32" spans="1:2" ht="12.75">
      <c r="A32" s="144">
        <v>31</v>
      </c>
      <c r="B32" s="138">
        <v>1</v>
      </c>
    </row>
    <row r="33" spans="1:2" ht="12.75">
      <c r="A33" s="144">
        <v>32</v>
      </c>
      <c r="B33" s="138">
        <v>1</v>
      </c>
    </row>
    <row r="34" spans="1:2" ht="12.75">
      <c r="A34" s="144">
        <v>33</v>
      </c>
      <c r="B34" s="138">
        <v>1</v>
      </c>
    </row>
    <row r="35" spans="1:2" ht="12.75">
      <c r="A35" s="144">
        <v>34</v>
      </c>
      <c r="B35" s="138">
        <v>1</v>
      </c>
    </row>
    <row r="36" spans="1:2" ht="12.75">
      <c r="A36" s="144">
        <v>35</v>
      </c>
      <c r="B36" s="138">
        <v>1</v>
      </c>
    </row>
    <row r="37" spans="1:2" ht="12.75">
      <c r="A37" s="144">
        <v>36</v>
      </c>
      <c r="B37" s="138">
        <v>1</v>
      </c>
    </row>
    <row r="38" spans="1:2" ht="12.75">
      <c r="A38" s="144">
        <v>37</v>
      </c>
      <c r="B38" s="138">
        <v>1</v>
      </c>
    </row>
    <row r="39" spans="1:2" ht="12.75">
      <c r="A39" s="144">
        <v>38</v>
      </c>
      <c r="B39" s="138">
        <v>1</v>
      </c>
    </row>
    <row r="40" spans="1:2" ht="12.75">
      <c r="A40" s="144">
        <v>39</v>
      </c>
      <c r="B40" s="138">
        <v>1</v>
      </c>
    </row>
    <row r="41" spans="1:2" ht="13.5" thickBot="1">
      <c r="A41" s="145">
        <v>40</v>
      </c>
      <c r="B41" s="138">
        <v>1</v>
      </c>
    </row>
    <row r="42" spans="1:2" ht="12.75">
      <c r="A42" s="144">
        <v>41</v>
      </c>
      <c r="B42" s="138">
        <v>1</v>
      </c>
    </row>
    <row r="43" spans="1:2" ht="12.75">
      <c r="A43" s="144">
        <v>42</v>
      </c>
      <c r="B43" s="138">
        <v>1</v>
      </c>
    </row>
    <row r="44" spans="1:2" ht="13.5" thickBot="1">
      <c r="A44" s="145">
        <v>43</v>
      </c>
      <c r="B44" s="138">
        <v>1</v>
      </c>
    </row>
    <row r="45" spans="1:2" ht="12.75">
      <c r="A45" s="144">
        <v>44</v>
      </c>
      <c r="B45" s="138">
        <v>1</v>
      </c>
    </row>
    <row r="46" spans="1:2" ht="12.75">
      <c r="A46" s="144">
        <v>45</v>
      </c>
      <c r="B46" s="138">
        <v>1</v>
      </c>
    </row>
    <row r="47" spans="1:2" ht="12.75">
      <c r="A47" s="146">
        <v>46</v>
      </c>
      <c r="B47" s="138">
        <v>1</v>
      </c>
    </row>
    <row r="48" spans="1:2" ht="12.75">
      <c r="A48" s="146">
        <v>0</v>
      </c>
      <c r="B48" s="141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30">
      <selection activeCell="E65" sqref="E65"/>
    </sheetView>
  </sheetViews>
  <sheetFormatPr defaultColWidth="9.00390625" defaultRowHeight="12.75"/>
  <cols>
    <col min="1" max="1" width="18.25390625" style="0" customWidth="1"/>
    <col min="2" max="2" width="13.375" style="0" customWidth="1"/>
    <col min="3" max="3" width="12.625" style="0" customWidth="1"/>
    <col min="4" max="4" width="17.00390625" style="0" customWidth="1"/>
    <col min="5" max="5" width="12.375" style="0" customWidth="1"/>
    <col min="6" max="6" width="10.25390625" style="0" customWidth="1"/>
  </cols>
  <sheetData>
    <row r="1" spans="2:6" ht="12.75">
      <c r="B1" s="116" t="s">
        <v>14</v>
      </c>
      <c r="C1" s="117"/>
      <c r="D1" s="117"/>
      <c r="E1" s="118"/>
      <c r="F1" s="118"/>
    </row>
    <row r="2" spans="2:6" ht="12.75">
      <c r="B2" s="116" t="s">
        <v>15</v>
      </c>
      <c r="C2" s="116"/>
      <c r="D2" s="116"/>
      <c r="E2" s="119"/>
      <c r="F2" s="119"/>
    </row>
    <row r="3" spans="2:6" ht="13.5" thickBot="1">
      <c r="B3" s="118"/>
      <c r="C3" s="118"/>
      <c r="D3" s="118"/>
      <c r="E3" s="118"/>
      <c r="F3" s="120"/>
    </row>
    <row r="4" spans="1:6" ht="12.75">
      <c r="A4" s="201" t="s">
        <v>26</v>
      </c>
      <c r="B4" s="195" t="s">
        <v>3</v>
      </c>
      <c r="C4" s="197" t="s">
        <v>4</v>
      </c>
      <c r="D4" s="199" t="s">
        <v>10</v>
      </c>
      <c r="E4" s="14"/>
      <c r="F4" s="14"/>
    </row>
    <row r="5" spans="1:6" ht="26.25" thickBot="1">
      <c r="A5" s="202"/>
      <c r="B5" s="196"/>
      <c r="C5" s="198"/>
      <c r="D5" s="200"/>
      <c r="E5" s="24" t="s">
        <v>11</v>
      </c>
      <c r="F5" s="24" t="s">
        <v>16</v>
      </c>
    </row>
    <row r="6" spans="1:6" ht="12.75">
      <c r="A6" s="125" t="str">
        <f>B6&amp;C6</f>
        <v>СеменоваПолина</v>
      </c>
      <c r="B6" s="121" t="s">
        <v>33</v>
      </c>
      <c r="C6" s="122" t="s">
        <v>34</v>
      </c>
      <c r="D6" s="123" t="s">
        <v>5</v>
      </c>
      <c r="E6" s="100">
        <v>151.1560564685052</v>
      </c>
      <c r="F6" s="124">
        <v>1</v>
      </c>
    </row>
    <row r="7" spans="1:8" ht="12.75">
      <c r="A7" s="125" t="str">
        <f>B7&amp;C7</f>
        <v>ЗеленоваНадежда</v>
      </c>
      <c r="B7" s="126" t="s">
        <v>35</v>
      </c>
      <c r="C7" s="1" t="s">
        <v>36</v>
      </c>
      <c r="D7" s="9" t="s">
        <v>5</v>
      </c>
      <c r="E7" s="100">
        <v>136.0178363424567</v>
      </c>
      <c r="F7" s="31">
        <v>2</v>
      </c>
      <c r="H7" s="72"/>
    </row>
    <row r="8" spans="1:8" ht="12.75">
      <c r="A8" s="125" t="str">
        <f aca="true" t="shared" si="0" ref="A8:A32">B8&amp;C8</f>
        <v>ИсаеваЮлия</v>
      </c>
      <c r="B8" s="126" t="s">
        <v>37</v>
      </c>
      <c r="C8" s="1" t="s">
        <v>38</v>
      </c>
      <c r="D8" s="9" t="s">
        <v>39</v>
      </c>
      <c r="E8" s="100">
        <v>89.16194124523953</v>
      </c>
      <c r="F8" s="31">
        <v>3</v>
      </c>
      <c r="H8" s="72"/>
    </row>
    <row r="9" spans="1:8" ht="12.75">
      <c r="A9" s="125" t="str">
        <f t="shared" si="0"/>
        <v>БабийАнжелика</v>
      </c>
      <c r="B9" s="126" t="s">
        <v>40</v>
      </c>
      <c r="C9" s="1" t="s">
        <v>41</v>
      </c>
      <c r="D9" s="9" t="s">
        <v>5</v>
      </c>
      <c r="E9" s="100">
        <v>73.59232027953924</v>
      </c>
      <c r="F9" s="31">
        <v>4</v>
      </c>
      <c r="H9" s="72"/>
    </row>
    <row r="10" spans="1:8" ht="12.75">
      <c r="A10" s="125" t="str">
        <f t="shared" si="0"/>
        <v>ФадинаОльга</v>
      </c>
      <c r="B10" s="126" t="s">
        <v>42</v>
      </c>
      <c r="C10" s="1" t="s">
        <v>43</v>
      </c>
      <c r="D10" s="9" t="s">
        <v>5</v>
      </c>
      <c r="E10" s="100">
        <v>46.87118616618982</v>
      </c>
      <c r="F10" s="31">
        <v>5</v>
      </c>
      <c r="H10" s="72"/>
    </row>
    <row r="11" spans="1:8" ht="12.75">
      <c r="A11" s="125" t="str">
        <f t="shared" si="0"/>
        <v>ГиндинаОксана</v>
      </c>
      <c r="B11" s="126" t="s">
        <v>44</v>
      </c>
      <c r="C11" s="1" t="s">
        <v>45</v>
      </c>
      <c r="D11" s="9" t="s">
        <v>9</v>
      </c>
      <c r="E11" s="100">
        <v>44.362902005625465</v>
      </c>
      <c r="F11" s="31">
        <v>6</v>
      </c>
      <c r="H11" s="72"/>
    </row>
    <row r="12" spans="1:8" ht="12.75">
      <c r="A12" s="125" t="str">
        <f t="shared" si="0"/>
        <v>МасловаНаталия</v>
      </c>
      <c r="B12" s="126" t="s">
        <v>46</v>
      </c>
      <c r="C12" s="1" t="s">
        <v>47</v>
      </c>
      <c r="D12" s="9" t="s">
        <v>5</v>
      </c>
      <c r="E12" s="100">
        <v>38.970336967147645</v>
      </c>
      <c r="F12" s="31">
        <v>7</v>
      </c>
      <c r="H12" s="72"/>
    </row>
    <row r="13" spans="1:8" ht="12.75">
      <c r="A13" s="125" t="str">
        <f t="shared" si="0"/>
        <v>ФеколкинаЕлена</v>
      </c>
      <c r="B13" s="126" t="s">
        <v>48</v>
      </c>
      <c r="C13" s="1" t="s">
        <v>49</v>
      </c>
      <c r="D13" s="9" t="s">
        <v>8</v>
      </c>
      <c r="E13" s="100">
        <v>38.47867656010143</v>
      </c>
      <c r="F13" s="31">
        <v>8</v>
      </c>
      <c r="H13" s="72"/>
    </row>
    <row r="14" spans="1:8" ht="12.75">
      <c r="A14" s="125" t="str">
        <f t="shared" si="0"/>
        <v>РомановаЕкатерина</v>
      </c>
      <c r="B14" s="127" t="s">
        <v>50</v>
      </c>
      <c r="C14" s="2" t="s">
        <v>51</v>
      </c>
      <c r="D14" s="10" t="s">
        <v>5</v>
      </c>
      <c r="E14" s="100">
        <v>26.743438210143115</v>
      </c>
      <c r="F14" s="31">
        <v>9</v>
      </c>
      <c r="H14" s="72"/>
    </row>
    <row r="15" spans="1:8" ht="12.75">
      <c r="A15" s="125" t="str">
        <f t="shared" si="0"/>
        <v>ЛысенкоКристина</v>
      </c>
      <c r="B15" s="126" t="s">
        <v>52</v>
      </c>
      <c r="C15" s="1" t="s">
        <v>53</v>
      </c>
      <c r="D15" s="9" t="s">
        <v>5</v>
      </c>
      <c r="E15" s="100">
        <v>22.998767550417355</v>
      </c>
      <c r="F15" s="31">
        <v>10</v>
      </c>
      <c r="H15" s="72"/>
    </row>
    <row r="16" spans="1:8" ht="12.75">
      <c r="A16" s="125" t="str">
        <f t="shared" si="0"/>
        <v>ЯкутинаВалерия</v>
      </c>
      <c r="B16" s="126" t="s">
        <v>54</v>
      </c>
      <c r="C16" s="1" t="s">
        <v>55</v>
      </c>
      <c r="D16" s="9" t="s">
        <v>25</v>
      </c>
      <c r="E16" s="100">
        <v>18.06307036737695</v>
      </c>
      <c r="F16" s="31">
        <v>11</v>
      </c>
      <c r="H16" s="72"/>
    </row>
    <row r="17" spans="1:8" ht="12.75">
      <c r="A17" s="125" t="str">
        <f t="shared" si="0"/>
        <v>КрутенюкАнастасия</v>
      </c>
      <c r="B17" s="126" t="s">
        <v>56</v>
      </c>
      <c r="C17" s="1" t="s">
        <v>57</v>
      </c>
      <c r="D17" s="9" t="s">
        <v>5</v>
      </c>
      <c r="E17" s="100">
        <v>15.219693858959994</v>
      </c>
      <c r="F17" s="31">
        <v>12</v>
      </c>
      <c r="H17" s="72"/>
    </row>
    <row r="18" spans="1:8" ht="12.75">
      <c r="A18" s="125" t="str">
        <f t="shared" si="0"/>
        <v>ПесковаЭлина</v>
      </c>
      <c r="B18" s="126" t="s">
        <v>58</v>
      </c>
      <c r="C18" s="1" t="s">
        <v>59</v>
      </c>
      <c r="D18" s="9" t="s">
        <v>5</v>
      </c>
      <c r="E18" s="100">
        <v>15.02717391304348</v>
      </c>
      <c r="F18" s="31">
        <v>13</v>
      </c>
      <c r="H18" s="72"/>
    </row>
    <row r="19" spans="1:8" ht="12.75">
      <c r="A19" s="125" t="str">
        <f t="shared" si="0"/>
        <v>БарковаОльга</v>
      </c>
      <c r="B19" s="126" t="s">
        <v>60</v>
      </c>
      <c r="C19" s="1" t="s">
        <v>43</v>
      </c>
      <c r="D19" s="9" t="s">
        <v>7</v>
      </c>
      <c r="E19" s="100">
        <v>13.362262859124826</v>
      </c>
      <c r="F19" s="31">
        <v>14</v>
      </c>
      <c r="H19" s="72"/>
    </row>
    <row r="20" spans="1:8" ht="12.75">
      <c r="A20" s="125" t="str">
        <f t="shared" si="0"/>
        <v>ЗеленинаЕлена</v>
      </c>
      <c r="B20" s="126" t="s">
        <v>61</v>
      </c>
      <c r="C20" s="1" t="s">
        <v>49</v>
      </c>
      <c r="D20" s="9" t="s">
        <v>9</v>
      </c>
      <c r="E20" s="100">
        <v>12.228336390402141</v>
      </c>
      <c r="F20" s="31">
        <v>15</v>
      </c>
      <c r="H20" s="72"/>
    </row>
    <row r="21" spans="1:8" ht="12.75">
      <c r="A21" s="125" t="str">
        <f t="shared" si="0"/>
        <v>СтрогетскаяОксана</v>
      </c>
      <c r="B21" s="126" t="s">
        <v>62</v>
      </c>
      <c r="C21" s="1" t="s">
        <v>45</v>
      </c>
      <c r="D21" s="9" t="s">
        <v>5</v>
      </c>
      <c r="E21" s="100">
        <v>9.802919158252227</v>
      </c>
      <c r="F21" s="31">
        <v>16</v>
      </c>
      <c r="H21" s="72"/>
    </row>
    <row r="22" spans="1:8" ht="12.75">
      <c r="A22" s="125" t="str">
        <f t="shared" si="0"/>
        <v>НиколаенкоМария</v>
      </c>
      <c r="B22" s="126" t="s">
        <v>63</v>
      </c>
      <c r="C22" s="1" t="s">
        <v>64</v>
      </c>
      <c r="D22" s="10" t="s">
        <v>5</v>
      </c>
      <c r="E22" s="100">
        <v>6.695493711999603</v>
      </c>
      <c r="F22" s="31">
        <v>17</v>
      </c>
      <c r="H22" s="72"/>
    </row>
    <row r="23" spans="1:8" ht="12.75">
      <c r="A23" s="125" t="str">
        <f t="shared" si="0"/>
        <v>КоробковаОльга</v>
      </c>
      <c r="B23" s="126" t="s">
        <v>65</v>
      </c>
      <c r="C23" s="1" t="s">
        <v>43</v>
      </c>
      <c r="D23" s="9" t="s">
        <v>5</v>
      </c>
      <c r="E23" s="100">
        <v>6.208660945506684</v>
      </c>
      <c r="F23" s="31">
        <v>18</v>
      </c>
      <c r="H23" s="72"/>
    </row>
    <row r="24" spans="1:8" ht="12.75">
      <c r="A24" s="125" t="str">
        <f t="shared" si="0"/>
        <v>СурмачЕкатерина</v>
      </c>
      <c r="B24" s="126" t="s">
        <v>66</v>
      </c>
      <c r="C24" s="1" t="s">
        <v>51</v>
      </c>
      <c r="D24" s="9" t="s">
        <v>7</v>
      </c>
      <c r="E24" s="100">
        <v>5.764423959804673</v>
      </c>
      <c r="F24" s="31">
        <v>19</v>
      </c>
      <c r="H24" s="72"/>
    </row>
    <row r="25" spans="1:8" ht="12.75">
      <c r="A25" s="125" t="str">
        <f t="shared" si="0"/>
        <v>УвароваАнтонина</v>
      </c>
      <c r="B25" s="126" t="s">
        <v>67</v>
      </c>
      <c r="C25" s="1" t="s">
        <v>68</v>
      </c>
      <c r="D25" s="9" t="s">
        <v>0</v>
      </c>
      <c r="E25" s="100">
        <v>4.692001161594821</v>
      </c>
      <c r="F25" s="31">
        <v>20</v>
      </c>
      <c r="H25" s="72"/>
    </row>
    <row r="26" spans="1:8" ht="12.75">
      <c r="A26" s="125" t="str">
        <f t="shared" si="0"/>
        <v>ПодмарьковаМария</v>
      </c>
      <c r="B26" s="126" t="s">
        <v>69</v>
      </c>
      <c r="C26" s="1" t="s">
        <v>64</v>
      </c>
      <c r="D26" s="9" t="s">
        <v>5</v>
      </c>
      <c r="E26" s="100">
        <v>4.5</v>
      </c>
      <c r="F26" s="31">
        <v>21</v>
      </c>
      <c r="H26" s="72"/>
    </row>
    <row r="27" spans="1:8" ht="12.75">
      <c r="A27" s="125" t="str">
        <f t="shared" si="0"/>
        <v>РабчунМария</v>
      </c>
      <c r="B27" s="126" t="s">
        <v>70</v>
      </c>
      <c r="C27" s="1" t="s">
        <v>64</v>
      </c>
      <c r="D27" s="9" t="s">
        <v>5</v>
      </c>
      <c r="E27" s="100">
        <v>4.306403894355963</v>
      </c>
      <c r="F27" s="31">
        <v>22</v>
      </c>
      <c r="H27" s="72"/>
    </row>
    <row r="28" spans="1:8" ht="12.75">
      <c r="A28" s="125" t="str">
        <f t="shared" si="0"/>
        <v>ТокареваМарина</v>
      </c>
      <c r="B28" s="126" t="s">
        <v>71</v>
      </c>
      <c r="C28" s="1" t="s">
        <v>72</v>
      </c>
      <c r="D28" s="9" t="s">
        <v>5</v>
      </c>
      <c r="E28" s="100">
        <v>4.293478260869565</v>
      </c>
      <c r="F28" s="31">
        <v>23</v>
      </c>
      <c r="H28" s="72"/>
    </row>
    <row r="29" spans="1:8" ht="12.75">
      <c r="A29" s="125" t="str">
        <f t="shared" si="0"/>
        <v>ВовкАнастасия</v>
      </c>
      <c r="B29" s="126" t="s">
        <v>73</v>
      </c>
      <c r="C29" s="1" t="s">
        <v>57</v>
      </c>
      <c r="D29" s="9" t="s">
        <v>28</v>
      </c>
      <c r="E29" s="100">
        <v>3.804514102301441</v>
      </c>
      <c r="F29" s="31">
        <v>24</v>
      </c>
      <c r="H29" s="72"/>
    </row>
    <row r="30" spans="1:8" ht="12.75">
      <c r="A30" s="125" t="str">
        <f t="shared" si="0"/>
        <v>КрепчукОксана</v>
      </c>
      <c r="B30" s="126" t="s">
        <v>74</v>
      </c>
      <c r="C30" s="1" t="s">
        <v>45</v>
      </c>
      <c r="D30" s="9" t="s">
        <v>6</v>
      </c>
      <c r="E30" s="100">
        <v>3.0168853099603146</v>
      </c>
      <c r="F30" s="31">
        <v>25</v>
      </c>
      <c r="H30" s="72"/>
    </row>
    <row r="31" spans="1:8" ht="12.75">
      <c r="A31" s="125" t="str">
        <f t="shared" si="0"/>
        <v>БаталоваЕлена</v>
      </c>
      <c r="B31" s="126" t="s">
        <v>75</v>
      </c>
      <c r="C31" s="1" t="s">
        <v>49</v>
      </c>
      <c r="D31" s="10" t="s">
        <v>5</v>
      </c>
      <c r="E31" s="100">
        <v>2.6144027327611417</v>
      </c>
      <c r="F31" s="31">
        <v>26</v>
      </c>
      <c r="H31" s="72"/>
    </row>
    <row r="32" spans="1:8" ht="12.75">
      <c r="A32" s="125" t="str">
        <f t="shared" si="0"/>
        <v>ПросолуповаЕлена</v>
      </c>
      <c r="B32" s="126" t="s">
        <v>76</v>
      </c>
      <c r="C32" s="1" t="s">
        <v>49</v>
      </c>
      <c r="D32" s="10" t="s">
        <v>5</v>
      </c>
      <c r="E32" s="100">
        <v>1.6920011615948214</v>
      </c>
      <c r="F32" s="31">
        <v>27</v>
      </c>
      <c r="H32" s="72"/>
    </row>
    <row r="33" spans="1:8" ht="12.75">
      <c r="A33" s="125"/>
      <c r="B33" s="126"/>
      <c r="C33" s="1"/>
      <c r="D33" s="10"/>
      <c r="E33" s="100"/>
      <c r="F33" s="31"/>
      <c r="H33" s="72"/>
    </row>
    <row r="34" spans="1:8" ht="12.75">
      <c r="A34" s="125"/>
      <c r="B34" s="126"/>
      <c r="C34" s="1"/>
      <c r="D34" s="10"/>
      <c r="E34" s="100"/>
      <c r="F34" s="31"/>
      <c r="H34" s="72"/>
    </row>
    <row r="35" spans="1:8" ht="12.75">
      <c r="A35" s="125"/>
      <c r="B35" s="126"/>
      <c r="C35" s="1"/>
      <c r="D35" s="10"/>
      <c r="E35" s="100"/>
      <c r="F35" s="31"/>
      <c r="H35" s="72"/>
    </row>
    <row r="36" spans="1:8" ht="12.75">
      <c r="A36" s="125"/>
      <c r="B36" s="126"/>
      <c r="C36" s="1"/>
      <c r="D36" s="9"/>
      <c r="E36" s="100"/>
      <c r="F36" s="31"/>
      <c r="H36" s="72"/>
    </row>
    <row r="37" spans="1:8" ht="12.75">
      <c r="A37" s="125"/>
      <c r="B37" s="128"/>
      <c r="C37" s="2"/>
      <c r="D37" s="10"/>
      <c r="E37" s="100"/>
      <c r="F37" s="31"/>
      <c r="H37" s="72"/>
    </row>
    <row r="38" spans="1:8" ht="12.75">
      <c r="A38" s="125"/>
      <c r="B38" s="126"/>
      <c r="C38" s="1"/>
      <c r="D38" s="9"/>
      <c r="E38" s="100"/>
      <c r="F38" s="31"/>
      <c r="H38" s="72"/>
    </row>
    <row r="39" spans="1:8" ht="12.75">
      <c r="A39" s="125"/>
      <c r="B39" s="126"/>
      <c r="C39" s="1"/>
      <c r="D39" s="9"/>
      <c r="E39" s="100"/>
      <c r="F39" s="31"/>
      <c r="H39" s="72"/>
    </row>
    <row r="40" spans="1:8" ht="12.75">
      <c r="A40" s="125"/>
      <c r="B40" s="128"/>
      <c r="C40" s="2"/>
      <c r="D40" s="9"/>
      <c r="E40" s="100"/>
      <c r="F40" s="31"/>
      <c r="H40" s="72"/>
    </row>
    <row r="41" spans="1:8" ht="12.75">
      <c r="A41" s="125"/>
      <c r="B41" s="126"/>
      <c r="C41" s="1"/>
      <c r="D41" s="9"/>
      <c r="E41" s="100"/>
      <c r="F41" s="31"/>
      <c r="H41" s="72"/>
    </row>
    <row r="42" spans="1:8" ht="12.75">
      <c r="A42" s="125"/>
      <c r="B42" s="126"/>
      <c r="C42" s="1"/>
      <c r="D42" s="10"/>
      <c r="E42" s="100"/>
      <c r="F42" s="31"/>
      <c r="H42" s="72"/>
    </row>
    <row r="43" spans="1:8" ht="12.75">
      <c r="A43" s="125"/>
      <c r="B43" s="129"/>
      <c r="C43" s="86"/>
      <c r="D43" s="9"/>
      <c r="E43" s="100"/>
      <c r="F43" s="31"/>
      <c r="H43" s="72"/>
    </row>
    <row r="44" spans="1:8" ht="12.75">
      <c r="A44" s="125"/>
      <c r="B44" s="126"/>
      <c r="C44" s="1"/>
      <c r="D44" s="9"/>
      <c r="E44" s="100"/>
      <c r="F44" s="31"/>
      <c r="H44" s="72"/>
    </row>
    <row r="45" spans="1:8" ht="12.75">
      <c r="A45" s="125"/>
      <c r="B45" s="129"/>
      <c r="C45" s="86"/>
      <c r="D45" s="9"/>
      <c r="E45" s="100"/>
      <c r="F45" s="31"/>
      <c r="H45" s="72"/>
    </row>
    <row r="46" spans="1:8" ht="12.75">
      <c r="A46" s="125"/>
      <c r="B46" s="126"/>
      <c r="C46" s="1"/>
      <c r="D46" s="9"/>
      <c r="E46" s="100"/>
      <c r="F46" s="31"/>
      <c r="H46" s="72"/>
    </row>
    <row r="47" spans="1:8" ht="12.75">
      <c r="A47" s="125"/>
      <c r="B47" s="130"/>
      <c r="C47" s="85"/>
      <c r="D47" s="9"/>
      <c r="E47" s="100"/>
      <c r="F47" s="31"/>
      <c r="H47" s="72"/>
    </row>
    <row r="48" spans="1:8" ht="12.75">
      <c r="A48" s="125"/>
      <c r="B48" s="131"/>
      <c r="C48" s="93"/>
      <c r="D48" s="9"/>
      <c r="E48" s="100"/>
      <c r="F48" s="31"/>
      <c r="H48" s="72"/>
    </row>
    <row r="49" spans="1:8" ht="12.75">
      <c r="A49" s="125"/>
      <c r="B49" s="131"/>
      <c r="C49" s="93"/>
      <c r="D49" s="9"/>
      <c r="E49" s="100"/>
      <c r="F49" s="31"/>
      <c r="H49" s="72"/>
    </row>
    <row r="50" spans="1:8" ht="12.75">
      <c r="A50" s="125"/>
      <c r="B50" s="131"/>
      <c r="C50" s="93"/>
      <c r="D50" s="9"/>
      <c r="E50" s="100"/>
      <c r="F50" s="31"/>
      <c r="H50" s="72"/>
    </row>
    <row r="51" spans="1:8" ht="12.75">
      <c r="A51" s="125"/>
      <c r="B51" s="132"/>
      <c r="C51" s="88"/>
      <c r="D51" s="9"/>
      <c r="E51" s="100"/>
      <c r="F51" s="31"/>
      <c r="H51" s="72"/>
    </row>
    <row r="52" spans="1:8" ht="12.75">
      <c r="A52" s="125"/>
      <c r="B52" s="133"/>
      <c r="C52" s="84"/>
      <c r="D52" s="9"/>
      <c r="E52" s="100"/>
      <c r="F52" s="31"/>
      <c r="H52" s="72"/>
    </row>
    <row r="53" spans="1:8" ht="12.75">
      <c r="A53" s="125"/>
      <c r="B53" s="126"/>
      <c r="C53" s="1"/>
      <c r="D53" s="9"/>
      <c r="E53" s="100"/>
      <c r="F53" s="31"/>
      <c r="H53" s="72"/>
    </row>
    <row r="54" spans="1:8" ht="12.75">
      <c r="A54" s="125"/>
      <c r="B54" s="126"/>
      <c r="C54" s="1"/>
      <c r="D54" s="10"/>
      <c r="E54" s="100"/>
      <c r="F54" s="31"/>
      <c r="H54" s="72"/>
    </row>
    <row r="55" spans="1:8" ht="12.75">
      <c r="A55" s="125"/>
      <c r="B55" s="126"/>
      <c r="C55" s="1"/>
      <c r="D55" s="9"/>
      <c r="E55" s="100"/>
      <c r="F55" s="31"/>
      <c r="H55" s="72"/>
    </row>
    <row r="56" spans="1:8" ht="12.75">
      <c r="A56" s="125"/>
      <c r="B56" s="126"/>
      <c r="C56" s="1"/>
      <c r="D56" s="10"/>
      <c r="E56" s="100"/>
      <c r="F56" s="31"/>
      <c r="H56" s="72"/>
    </row>
    <row r="57" spans="1:8" ht="12.75">
      <c r="A57" s="125"/>
      <c r="B57" s="129"/>
      <c r="C57" s="86"/>
      <c r="D57" s="9"/>
      <c r="E57" s="100"/>
      <c r="F57" s="31"/>
      <c r="H57" s="72"/>
    </row>
    <row r="58" spans="1:8" ht="12.75">
      <c r="A58" s="125"/>
      <c r="B58" s="129"/>
      <c r="C58" s="86"/>
      <c r="D58" s="9"/>
      <c r="E58" s="100"/>
      <c r="F58" s="31"/>
      <c r="H58" s="72"/>
    </row>
    <row r="59" spans="1:8" ht="12.75">
      <c r="A59" s="125"/>
      <c r="B59" s="130"/>
      <c r="C59" s="85"/>
      <c r="D59" s="9"/>
      <c r="E59" s="100"/>
      <c r="F59" s="31"/>
      <c r="H59" s="72"/>
    </row>
    <row r="60" spans="1:8" ht="12.75">
      <c r="A60" s="125"/>
      <c r="B60" s="129"/>
      <c r="C60" s="86"/>
      <c r="D60" s="9"/>
      <c r="E60" s="100"/>
      <c r="F60" s="31"/>
      <c r="H60" s="72"/>
    </row>
    <row r="61" spans="1:8" ht="12.75">
      <c r="A61" s="125"/>
      <c r="B61" s="129"/>
      <c r="C61" s="86"/>
      <c r="D61" s="9"/>
      <c r="E61" s="100"/>
      <c r="F61" s="31"/>
      <c r="H61" s="72"/>
    </row>
    <row r="62" spans="1:8" ht="12.75">
      <c r="A62" s="125">
        <f>B62&amp;C62</f>
      </c>
      <c r="B62" s="129"/>
      <c r="C62" s="86"/>
      <c r="D62" s="9"/>
      <c r="E62" s="100"/>
      <c r="F62" s="31"/>
      <c r="H62" s="72"/>
    </row>
    <row r="63" spans="1:8" ht="13.5" thickBot="1">
      <c r="A63" s="134">
        <f>B63&amp;C63</f>
      </c>
      <c r="B63" s="135"/>
      <c r="C63" s="90"/>
      <c r="D63" s="112"/>
      <c r="E63" s="107"/>
      <c r="F63" s="108"/>
      <c r="H63" s="72"/>
    </row>
    <row r="65" ht="12.75">
      <c r="E65" s="43">
        <f>SUM(E6:E32)</f>
        <v>799.6451835832743</v>
      </c>
    </row>
  </sheetData>
  <mergeCells count="4">
    <mergeCell ref="B4:B5"/>
    <mergeCell ref="C4:C5"/>
    <mergeCell ref="D4:D5"/>
    <mergeCell ref="A4:A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29"/>
  <sheetViews>
    <sheetView zoomScale="80" zoomScaleNormal="80" workbookViewId="0" topLeftCell="A1">
      <selection activeCell="E5" sqref="E5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6" t="s">
        <v>31</v>
      </c>
      <c r="B1" s="27"/>
    </row>
    <row r="2" spans="1:2" ht="13.5" thickBot="1">
      <c r="A2" s="29" t="s">
        <v>77</v>
      </c>
      <c r="B2" s="30"/>
    </row>
    <row r="3" spans="1:2" ht="42" customHeight="1">
      <c r="A3" s="12" t="s">
        <v>21</v>
      </c>
      <c r="B3" s="25">
        <v>125</v>
      </c>
    </row>
    <row r="4" spans="1:11" ht="38.25">
      <c r="A4" s="37" t="s">
        <v>81</v>
      </c>
      <c r="B4" s="44">
        <f>SUM('рейтинг 2007'!E6:E59)</f>
        <v>799.6451835832743</v>
      </c>
      <c r="K4" s="4"/>
    </row>
    <row r="5" spans="1:11" ht="38.25">
      <c r="A5" s="36" t="s">
        <v>82</v>
      </c>
      <c r="B5" s="64">
        <f>SUM(D10:D49)</f>
        <v>519.7981080523479</v>
      </c>
      <c r="K5" s="4"/>
    </row>
    <row r="6" spans="1:11" ht="12.75">
      <c r="A6" s="87" t="s">
        <v>2</v>
      </c>
      <c r="B6" s="44">
        <f>B5/B4</f>
        <v>0.650035939343861</v>
      </c>
      <c r="K6" s="4"/>
    </row>
    <row r="7" spans="1:11" ht="39" thickBot="1">
      <c r="A7" s="147" t="s">
        <v>88</v>
      </c>
      <c r="B7" s="65">
        <v>0.9</v>
      </c>
      <c r="K7" s="4"/>
    </row>
    <row r="8" ht="13.5" thickBot="1">
      <c r="K8" s="4"/>
    </row>
    <row r="9" spans="1:13" s="3" customFormat="1" ht="27" customHeight="1" thickBot="1">
      <c r="A9" s="15" t="s">
        <v>3</v>
      </c>
      <c r="B9" s="16" t="s">
        <v>4</v>
      </c>
      <c r="C9" s="49" t="s">
        <v>10</v>
      </c>
      <c r="D9" s="48" t="s">
        <v>18</v>
      </c>
      <c r="E9" s="17" t="s">
        <v>12</v>
      </c>
      <c r="F9" s="17" t="s">
        <v>13</v>
      </c>
      <c r="G9" s="18" t="s">
        <v>1</v>
      </c>
      <c r="I9" s="11"/>
      <c r="J9" s="11"/>
      <c r="L9" s="73" t="s">
        <v>27</v>
      </c>
      <c r="M9" s="73"/>
    </row>
    <row r="10" spans="1:13" ht="12.75">
      <c r="A10" s="8" t="s">
        <v>33</v>
      </c>
      <c r="B10" s="1" t="s">
        <v>34</v>
      </c>
      <c r="C10" s="9" t="s">
        <v>5</v>
      </c>
      <c r="D10" s="54">
        <f>VLOOKUP(A10&amp;B10,'рейтинг 2007'!$A$6:$E$121,5,FALSE)</f>
        <v>151.1560564685052</v>
      </c>
      <c r="E10" s="20">
        <v>2</v>
      </c>
      <c r="F10" s="35">
        <f>VLOOKUP(E10,баллы!$A$2:$B$41,2,FALSE)</f>
        <v>85</v>
      </c>
      <c r="G10" s="22">
        <f aca="true" t="shared" si="0" ref="G10:G15">(F10*(1+$B$6)*$B$3/100)*0.9</f>
        <v>157.7846866997567</v>
      </c>
      <c r="L10" s="74" t="str">
        <f aca="true" t="shared" si="1" ref="L10:L28">A10&amp;B10</f>
        <v>СеменоваПолина</v>
      </c>
      <c r="M10" s="75">
        <f aca="true" t="shared" si="2" ref="M10:M27">G10</f>
        <v>157.7846866997567</v>
      </c>
    </row>
    <row r="11" spans="1:13" ht="12.75">
      <c r="A11" s="8" t="s">
        <v>35</v>
      </c>
      <c r="B11" s="1" t="s">
        <v>36</v>
      </c>
      <c r="C11" s="9" t="s">
        <v>5</v>
      </c>
      <c r="D11" s="54">
        <f>VLOOKUP(A11&amp;B11,'рейтинг 2007'!$A$6:$E$121,5,FALSE)</f>
        <v>136.0178363424567</v>
      </c>
      <c r="E11" s="20">
        <v>3</v>
      </c>
      <c r="F11" s="35">
        <f>VLOOKUP(E11,баллы!$A$2:$B$41,2,FALSE)</f>
        <v>74</v>
      </c>
      <c r="G11" s="22">
        <f t="shared" si="0"/>
        <v>137.36549195037642</v>
      </c>
      <c r="L11" s="74" t="str">
        <f t="shared" si="1"/>
        <v>ЗеленоваНадежда</v>
      </c>
      <c r="M11" s="75">
        <f t="shared" si="2"/>
        <v>137.36549195037642</v>
      </c>
    </row>
    <row r="12" spans="1:13" ht="12.75">
      <c r="A12" s="8" t="s">
        <v>40</v>
      </c>
      <c r="B12" s="1" t="s">
        <v>41</v>
      </c>
      <c r="C12" s="10" t="s">
        <v>5</v>
      </c>
      <c r="D12" s="54">
        <f>VLOOKUP(A12&amp;B12,'рейтинг 2007'!$A$6:$E$121,5,FALSE)</f>
        <v>73.59232027953924</v>
      </c>
      <c r="E12" s="20">
        <v>4</v>
      </c>
      <c r="F12" s="35">
        <f>VLOOKUP(E12,баллы!$A$2:$B$41,2,FALSE)</f>
        <v>64</v>
      </c>
      <c r="G12" s="22">
        <f t="shared" si="0"/>
        <v>118.802587632758</v>
      </c>
      <c r="L12" s="74" t="str">
        <f t="shared" si="1"/>
        <v>БабийАнжелика</v>
      </c>
      <c r="M12" s="75">
        <f t="shared" si="2"/>
        <v>118.802587632758</v>
      </c>
    </row>
    <row r="13" spans="1:13" ht="12.75">
      <c r="A13" s="8" t="s">
        <v>42</v>
      </c>
      <c r="B13" s="1" t="s">
        <v>43</v>
      </c>
      <c r="C13" s="9" t="s">
        <v>5</v>
      </c>
      <c r="D13" s="54">
        <f>VLOOKUP(A13&amp;B13,'рейтинг 2007'!$A$6:$E$121,5,FALSE)</f>
        <v>46.87118616618982</v>
      </c>
      <c r="E13" s="20">
        <v>5</v>
      </c>
      <c r="F13" s="35">
        <f>VLOOKUP(E13,баллы!$A$2:$B$41,2,FALSE)</f>
        <v>55</v>
      </c>
      <c r="G13" s="22">
        <f t="shared" si="0"/>
        <v>102.0959737469014</v>
      </c>
      <c r="L13" s="74" t="str">
        <f t="shared" si="1"/>
        <v>ФадинаОльга</v>
      </c>
      <c r="M13" s="75">
        <f t="shared" si="2"/>
        <v>102.0959737469014</v>
      </c>
    </row>
    <row r="14" spans="1:13" ht="12.75">
      <c r="A14" s="8" t="s">
        <v>37</v>
      </c>
      <c r="B14" s="1" t="s">
        <v>38</v>
      </c>
      <c r="C14" s="9" t="s">
        <v>39</v>
      </c>
      <c r="D14" s="54">
        <f>VLOOKUP(A14&amp;B14,'рейтинг 2007'!$A$6:$E$121,5,FALSE)</f>
        <v>89.16194124523953</v>
      </c>
      <c r="E14" s="20">
        <v>6</v>
      </c>
      <c r="F14" s="35">
        <v>24</v>
      </c>
      <c r="G14" s="22">
        <f t="shared" si="0"/>
        <v>44.55097036228425</v>
      </c>
      <c r="L14" s="74" t="str">
        <f t="shared" si="1"/>
        <v>ИсаеваЮлия</v>
      </c>
      <c r="M14" s="75">
        <f t="shared" si="2"/>
        <v>44.55097036228425</v>
      </c>
    </row>
    <row r="15" spans="1:13" ht="12.75">
      <c r="A15" s="8" t="s">
        <v>52</v>
      </c>
      <c r="B15" s="1" t="s">
        <v>53</v>
      </c>
      <c r="C15" s="9" t="s">
        <v>5</v>
      </c>
      <c r="D15" s="54">
        <f>VLOOKUP(A15&amp;B15,'рейтинг 2007'!$A$6:$E$121,5,FALSE)</f>
        <v>22.998767550417355</v>
      </c>
      <c r="E15" s="20">
        <v>7</v>
      </c>
      <c r="F15" s="35">
        <v>37</v>
      </c>
      <c r="G15" s="22">
        <f t="shared" si="0"/>
        <v>68.68274597518821</v>
      </c>
      <c r="L15" s="74" t="str">
        <f t="shared" si="1"/>
        <v>ЛысенкоКристина</v>
      </c>
      <c r="M15" s="75">
        <f t="shared" si="2"/>
        <v>68.68274597518821</v>
      </c>
    </row>
    <row r="16" spans="1:13" ht="12.75">
      <c r="A16" s="8"/>
      <c r="B16" s="1"/>
      <c r="C16" s="9"/>
      <c r="D16" s="54"/>
      <c r="E16" s="20"/>
      <c r="F16" s="35"/>
      <c r="G16" s="22"/>
      <c r="L16" s="74">
        <f t="shared" si="1"/>
      </c>
      <c r="M16" s="75">
        <f t="shared" si="2"/>
        <v>0</v>
      </c>
    </row>
    <row r="17" spans="1:13" ht="12.75">
      <c r="A17" s="8"/>
      <c r="B17" s="1"/>
      <c r="C17" s="9"/>
      <c r="D17" s="54"/>
      <c r="E17" s="20"/>
      <c r="F17" s="35"/>
      <c r="G17" s="22"/>
      <c r="L17" s="74">
        <f t="shared" si="1"/>
      </c>
      <c r="M17" s="75">
        <f t="shared" si="2"/>
        <v>0</v>
      </c>
    </row>
    <row r="18" spans="1:13" ht="12.75">
      <c r="A18" s="8"/>
      <c r="B18" s="1"/>
      <c r="C18" s="10"/>
      <c r="D18" s="54"/>
      <c r="E18" s="20"/>
      <c r="F18" s="35"/>
      <c r="G18" s="22"/>
      <c r="L18" s="74">
        <f t="shared" si="1"/>
      </c>
      <c r="M18" s="75">
        <f t="shared" si="2"/>
        <v>0</v>
      </c>
    </row>
    <row r="19" spans="1:13" ht="12.75">
      <c r="A19" s="8"/>
      <c r="B19" s="1"/>
      <c r="C19" s="9"/>
      <c r="D19" s="54"/>
      <c r="E19" s="20"/>
      <c r="F19" s="35"/>
      <c r="G19" s="22"/>
      <c r="L19" s="74">
        <f t="shared" si="1"/>
      </c>
      <c r="M19" s="75">
        <f t="shared" si="2"/>
        <v>0</v>
      </c>
    </row>
    <row r="20" spans="1:13" ht="12.75">
      <c r="A20" s="8"/>
      <c r="B20" s="1"/>
      <c r="C20" s="9"/>
      <c r="D20" s="54"/>
      <c r="E20" s="20"/>
      <c r="F20" s="35"/>
      <c r="G20" s="22"/>
      <c r="L20" s="74">
        <f t="shared" si="1"/>
      </c>
      <c r="M20" s="75">
        <f t="shared" si="2"/>
        <v>0</v>
      </c>
    </row>
    <row r="21" spans="1:13" ht="12.75">
      <c r="A21" s="8"/>
      <c r="B21" s="1"/>
      <c r="C21" s="9"/>
      <c r="D21" s="54"/>
      <c r="E21" s="20"/>
      <c r="F21" s="35"/>
      <c r="G21" s="22"/>
      <c r="L21" s="74">
        <f t="shared" si="1"/>
      </c>
      <c r="M21" s="75">
        <f t="shared" si="2"/>
        <v>0</v>
      </c>
    </row>
    <row r="22" spans="1:13" ht="12.75">
      <c r="A22" s="8"/>
      <c r="B22" s="1"/>
      <c r="C22" s="9"/>
      <c r="D22" s="54"/>
      <c r="E22" s="20"/>
      <c r="F22" s="35"/>
      <c r="G22" s="22"/>
      <c r="L22" s="74">
        <f t="shared" si="1"/>
      </c>
      <c r="M22" s="75">
        <f t="shared" si="2"/>
        <v>0</v>
      </c>
    </row>
    <row r="23" spans="1:13" ht="12.75">
      <c r="A23" s="8"/>
      <c r="B23" s="1"/>
      <c r="C23" s="9"/>
      <c r="D23" s="54"/>
      <c r="E23" s="20"/>
      <c r="F23" s="35"/>
      <c r="G23" s="22"/>
      <c r="L23" s="74">
        <f t="shared" si="1"/>
      </c>
      <c r="M23" s="75">
        <f t="shared" si="2"/>
        <v>0</v>
      </c>
    </row>
    <row r="24" spans="1:13" ht="12.75">
      <c r="A24" s="8"/>
      <c r="B24" s="1"/>
      <c r="C24" s="9"/>
      <c r="D24" s="54"/>
      <c r="E24" s="20"/>
      <c r="F24" s="35"/>
      <c r="G24" s="22"/>
      <c r="L24" s="74">
        <f t="shared" si="1"/>
      </c>
      <c r="M24" s="75">
        <f t="shared" si="2"/>
        <v>0</v>
      </c>
    </row>
    <row r="25" spans="1:13" ht="12.75">
      <c r="A25" s="8"/>
      <c r="B25" s="1"/>
      <c r="C25" s="10"/>
      <c r="D25" s="54"/>
      <c r="E25" s="20"/>
      <c r="F25" s="35"/>
      <c r="G25" s="22"/>
      <c r="L25" s="74">
        <f t="shared" si="1"/>
      </c>
      <c r="M25" s="75">
        <f t="shared" si="2"/>
        <v>0</v>
      </c>
    </row>
    <row r="26" spans="1:13" ht="12.75">
      <c r="A26" s="8"/>
      <c r="B26" s="1"/>
      <c r="C26" s="10"/>
      <c r="D26" s="54"/>
      <c r="E26" s="20"/>
      <c r="F26" s="35"/>
      <c r="G26" s="22"/>
      <c r="L26" s="74">
        <f t="shared" si="1"/>
      </c>
      <c r="M26" s="75">
        <f t="shared" si="2"/>
        <v>0</v>
      </c>
    </row>
    <row r="27" spans="1:13" ht="12.75">
      <c r="A27" s="8"/>
      <c r="B27" s="1"/>
      <c r="C27" s="10"/>
      <c r="D27" s="54"/>
      <c r="E27" s="20"/>
      <c r="F27" s="82"/>
      <c r="G27" s="22"/>
      <c r="L27" s="76">
        <f t="shared" si="1"/>
      </c>
      <c r="M27" s="77">
        <f t="shared" si="2"/>
        <v>0</v>
      </c>
    </row>
    <row r="28" spans="6:12" ht="12.75">
      <c r="F28" s="11"/>
      <c r="L28" s="72">
        <f t="shared" si="1"/>
      </c>
    </row>
    <row r="29" ht="27.75" customHeight="1">
      <c r="G29" s="43">
        <f>SUM(G10:G27)</f>
        <v>629.282456367265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28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6" t="s">
        <v>83</v>
      </c>
      <c r="B1" s="27"/>
    </row>
    <row r="2" spans="1:2" ht="13.5" thickBot="1">
      <c r="A2" s="29" t="s">
        <v>77</v>
      </c>
      <c r="B2" s="28"/>
    </row>
    <row r="3" spans="1:2" ht="25.5">
      <c r="A3" s="12" t="s">
        <v>21</v>
      </c>
      <c r="B3" s="25">
        <v>150</v>
      </c>
    </row>
    <row r="4" spans="1:2" ht="25.5">
      <c r="A4" s="37" t="s">
        <v>19</v>
      </c>
      <c r="B4" s="44">
        <f>'Итог.'!D69</f>
        <v>629.282456367265</v>
      </c>
    </row>
    <row r="5" spans="1:2" ht="38.25">
      <c r="A5" s="36" t="s">
        <v>20</v>
      </c>
      <c r="B5" s="64">
        <f>SUM(D9:D46)</f>
        <v>629.282456367265</v>
      </c>
    </row>
    <row r="6" spans="1:11" ht="13.5" thickBot="1">
      <c r="A6" s="13" t="s">
        <v>2</v>
      </c>
      <c r="B6" s="65">
        <f>B5/B4</f>
        <v>1</v>
      </c>
      <c r="K6" s="4"/>
    </row>
    <row r="7" ht="13.5" thickBot="1">
      <c r="K7" s="4"/>
    </row>
    <row r="8" spans="1:13" s="3" customFormat="1" ht="27" customHeight="1" thickBot="1">
      <c r="A8" s="15" t="s">
        <v>3</v>
      </c>
      <c r="B8" s="16" t="s">
        <v>4</v>
      </c>
      <c r="C8" s="49" t="s">
        <v>10</v>
      </c>
      <c r="D8" s="34" t="s">
        <v>17</v>
      </c>
      <c r="E8" s="17" t="s">
        <v>12</v>
      </c>
      <c r="F8" s="17" t="s">
        <v>13</v>
      </c>
      <c r="G8" s="18" t="s">
        <v>1</v>
      </c>
      <c r="I8" s="11"/>
      <c r="J8" s="11"/>
      <c r="L8" s="73" t="s">
        <v>27</v>
      </c>
      <c r="M8" s="73"/>
    </row>
    <row r="9" spans="1:13" ht="12.75">
      <c r="A9" s="5" t="s">
        <v>35</v>
      </c>
      <c r="B9" s="6" t="s">
        <v>36</v>
      </c>
      <c r="C9" s="7" t="s">
        <v>5</v>
      </c>
      <c r="D9" s="53">
        <f>VLOOKUP(A9&amp;B9,'Итог.'!$T$6:$W$117,2,FALSE)</f>
        <v>137.36549195037642</v>
      </c>
      <c r="E9" s="46">
        <v>1</v>
      </c>
      <c r="F9" s="35">
        <f>VLOOKUP(E9,баллы!$A$2:$B$100,2,FALSE)</f>
        <v>100</v>
      </c>
      <c r="G9" s="21">
        <f aca="true" t="shared" si="0" ref="G9:G19">F9*(1+$B$6)*$B$3/100</f>
        <v>300</v>
      </c>
      <c r="L9" s="74" t="str">
        <f>A9&amp;B9</f>
        <v>ЗеленоваНадежда</v>
      </c>
      <c r="M9" s="75">
        <f>G9</f>
        <v>300</v>
      </c>
    </row>
    <row r="10" spans="1:13" ht="12.75">
      <c r="A10" s="8" t="s">
        <v>33</v>
      </c>
      <c r="B10" s="1" t="s">
        <v>34</v>
      </c>
      <c r="C10" s="9" t="s">
        <v>5</v>
      </c>
      <c r="D10" s="53">
        <f>VLOOKUP(A10&amp;B10,'Итог.'!$T$6:$W$117,2,FALSE)</f>
        <v>157.7846866997567</v>
      </c>
      <c r="E10" s="47">
        <v>2</v>
      </c>
      <c r="F10" s="35">
        <f>VLOOKUP(E10,баллы!$A$2:$B$100,2,FALSE)</f>
        <v>85</v>
      </c>
      <c r="G10" s="22">
        <f t="shared" si="0"/>
        <v>255</v>
      </c>
      <c r="L10" s="74" t="str">
        <f aca="true" t="shared" si="1" ref="L10:L27">A10&amp;B10</f>
        <v>СеменоваПолина</v>
      </c>
      <c r="M10" s="75">
        <f aca="true" t="shared" si="2" ref="M10:M19">G10</f>
        <v>255</v>
      </c>
    </row>
    <row r="11" spans="1:13" ht="12.75">
      <c r="A11" s="8" t="s">
        <v>40</v>
      </c>
      <c r="B11" s="1" t="s">
        <v>41</v>
      </c>
      <c r="C11" s="9" t="s">
        <v>5</v>
      </c>
      <c r="D11" s="53">
        <f>VLOOKUP(A11&amp;B11,'Итог.'!$T$6:$W$117,2,FALSE)</f>
        <v>118.802587632758</v>
      </c>
      <c r="E11" s="47">
        <v>4</v>
      </c>
      <c r="F11" s="35">
        <f>VLOOKUP(E11,баллы!$A$2:$B$100,2,FALSE)</f>
        <v>64</v>
      </c>
      <c r="G11" s="22">
        <f t="shared" si="0"/>
        <v>192</v>
      </c>
      <c r="L11" s="74" t="str">
        <f t="shared" si="1"/>
        <v>БабийАнжелика</v>
      </c>
      <c r="M11" s="75">
        <f t="shared" si="2"/>
        <v>192</v>
      </c>
    </row>
    <row r="12" spans="1:13" ht="12.75">
      <c r="A12" s="8" t="s">
        <v>66</v>
      </c>
      <c r="B12" s="1" t="s">
        <v>51</v>
      </c>
      <c r="C12" s="9" t="s">
        <v>7</v>
      </c>
      <c r="D12" s="53">
        <f>VLOOKUP(A12&amp;B12,'Итог.'!$T$6:$W$117,2,FALSE)</f>
        <v>0</v>
      </c>
      <c r="E12" s="47">
        <v>5</v>
      </c>
      <c r="F12" s="35">
        <v>51</v>
      </c>
      <c r="G12" s="22">
        <f t="shared" si="0"/>
        <v>153</v>
      </c>
      <c r="L12" s="74" t="str">
        <f t="shared" si="1"/>
        <v>СурмачЕкатерина</v>
      </c>
      <c r="M12" s="75">
        <f t="shared" si="2"/>
        <v>153</v>
      </c>
    </row>
    <row r="13" spans="1:13" ht="12.75">
      <c r="A13" s="45" t="s">
        <v>52</v>
      </c>
      <c r="B13" s="2" t="s">
        <v>53</v>
      </c>
      <c r="C13" s="10" t="s">
        <v>5</v>
      </c>
      <c r="D13" s="53">
        <f>VLOOKUP(A13&amp;B13,'Итог.'!$T$6:$W$117,2,FALSE)</f>
        <v>68.68274597518821</v>
      </c>
      <c r="E13" s="47">
        <v>5</v>
      </c>
      <c r="F13" s="35">
        <v>51</v>
      </c>
      <c r="G13" s="22">
        <f t="shared" si="0"/>
        <v>153</v>
      </c>
      <c r="L13" s="74" t="str">
        <f t="shared" si="1"/>
        <v>ЛысенкоКристина</v>
      </c>
      <c r="M13" s="75">
        <f t="shared" si="2"/>
        <v>153</v>
      </c>
    </row>
    <row r="14" spans="1:13" ht="12.75">
      <c r="A14" s="8" t="s">
        <v>50</v>
      </c>
      <c r="B14" s="1" t="s">
        <v>51</v>
      </c>
      <c r="C14" s="9" t="s">
        <v>5</v>
      </c>
      <c r="D14" s="53">
        <f>VLOOKUP(A14&amp;B14,'Итог.'!$T$6:$W$117,2,FALSE)</f>
        <v>0</v>
      </c>
      <c r="E14" s="47">
        <v>9</v>
      </c>
      <c r="F14" s="35">
        <v>24</v>
      </c>
      <c r="G14" s="22">
        <f t="shared" si="0"/>
        <v>72</v>
      </c>
      <c r="L14" s="74" t="str">
        <f t="shared" si="1"/>
        <v>РомановаЕкатерина</v>
      </c>
      <c r="M14" s="75">
        <f t="shared" si="2"/>
        <v>72</v>
      </c>
    </row>
    <row r="15" spans="1:13" ht="12.75">
      <c r="A15" s="8" t="s">
        <v>37</v>
      </c>
      <c r="B15" s="1" t="s">
        <v>38</v>
      </c>
      <c r="C15" s="9" t="s">
        <v>39</v>
      </c>
      <c r="D15" s="53">
        <f>VLOOKUP(A15&amp;B15,'Итог.'!$T$6:$W$117,2,FALSE)</f>
        <v>44.55097036228425</v>
      </c>
      <c r="E15" s="47">
        <v>9</v>
      </c>
      <c r="F15" s="35">
        <v>24</v>
      </c>
      <c r="G15" s="22">
        <f t="shared" si="0"/>
        <v>72</v>
      </c>
      <c r="L15" s="74" t="str">
        <f t="shared" si="1"/>
        <v>ИсаеваЮлия</v>
      </c>
      <c r="M15" s="75">
        <f t="shared" si="2"/>
        <v>72</v>
      </c>
    </row>
    <row r="16" spans="1:13" ht="12.75">
      <c r="A16" s="8" t="s">
        <v>42</v>
      </c>
      <c r="B16" s="1" t="s">
        <v>43</v>
      </c>
      <c r="C16" s="10" t="s">
        <v>5</v>
      </c>
      <c r="D16" s="53">
        <f>VLOOKUP(A16&amp;B16,'Итог.'!$T$6:$W$117,2,FALSE)</f>
        <v>102.0959737469014</v>
      </c>
      <c r="E16" s="47">
        <v>9</v>
      </c>
      <c r="F16" s="35">
        <v>24</v>
      </c>
      <c r="G16" s="22">
        <f t="shared" si="0"/>
        <v>72</v>
      </c>
      <c r="L16" s="74" t="str">
        <f t="shared" si="1"/>
        <v>ФадинаОльга</v>
      </c>
      <c r="M16" s="75">
        <f t="shared" si="2"/>
        <v>72</v>
      </c>
    </row>
    <row r="17" spans="1:13" ht="12.75">
      <c r="A17" s="8" t="s">
        <v>46</v>
      </c>
      <c r="B17" s="1" t="s">
        <v>47</v>
      </c>
      <c r="C17" s="9" t="s">
        <v>79</v>
      </c>
      <c r="D17" s="53">
        <f>VLOOKUP(A17&amp;B17,'Итог.'!$T$6:$W$117,2,FALSE)</f>
        <v>0</v>
      </c>
      <c r="E17" s="47">
        <v>9</v>
      </c>
      <c r="F17" s="35">
        <v>24</v>
      </c>
      <c r="G17" s="22">
        <f t="shared" si="0"/>
        <v>72</v>
      </c>
      <c r="L17" s="74" t="str">
        <f t="shared" si="1"/>
        <v>МасловаНаталия</v>
      </c>
      <c r="M17" s="75">
        <f t="shared" si="2"/>
        <v>72</v>
      </c>
    </row>
    <row r="18" spans="1:13" ht="12.75">
      <c r="A18" s="8" t="s">
        <v>76</v>
      </c>
      <c r="B18" s="1" t="s">
        <v>49</v>
      </c>
      <c r="C18" s="9" t="s">
        <v>5</v>
      </c>
      <c r="D18" s="53">
        <f>VLOOKUP(A18&amp;B18,'Итог.'!$T$6:$W$117,2,FALSE)</f>
        <v>0</v>
      </c>
      <c r="E18" s="47">
        <v>13</v>
      </c>
      <c r="F18" s="35">
        <v>16</v>
      </c>
      <c r="G18" s="22">
        <f t="shared" si="0"/>
        <v>48</v>
      </c>
      <c r="L18" s="74" t="str">
        <f t="shared" si="1"/>
        <v>ПросолуповаЕлена</v>
      </c>
      <c r="M18" s="75">
        <f t="shared" si="2"/>
        <v>48</v>
      </c>
    </row>
    <row r="19" spans="1:13" ht="12.75">
      <c r="A19" s="8" t="s">
        <v>60</v>
      </c>
      <c r="B19" s="1" t="s">
        <v>43</v>
      </c>
      <c r="C19" s="9" t="s">
        <v>7</v>
      </c>
      <c r="D19" s="53">
        <f>VLOOKUP(A19&amp;B19,'Итог.'!$T$6:$W$117,2,FALSE)</f>
        <v>0</v>
      </c>
      <c r="E19" s="47">
        <v>13</v>
      </c>
      <c r="F19" s="35">
        <v>16</v>
      </c>
      <c r="G19" s="22">
        <f t="shared" si="0"/>
        <v>48</v>
      </c>
      <c r="L19" s="74" t="str">
        <f t="shared" si="1"/>
        <v>БарковаОльга</v>
      </c>
      <c r="M19" s="75">
        <f t="shared" si="2"/>
        <v>48</v>
      </c>
    </row>
    <row r="20" spans="1:13" ht="12.75">
      <c r="A20" s="8"/>
      <c r="B20" s="1"/>
      <c r="C20" s="9"/>
      <c r="D20" s="53"/>
      <c r="E20" s="47"/>
      <c r="F20" s="35"/>
      <c r="G20" s="22"/>
      <c r="L20" s="74">
        <f t="shared" si="1"/>
      </c>
      <c r="M20" s="75">
        <f aca="true" t="shared" si="3" ref="M20:M25">G20</f>
        <v>0</v>
      </c>
    </row>
    <row r="21" spans="1:13" ht="12.75">
      <c r="A21" s="8"/>
      <c r="B21" s="1"/>
      <c r="C21" s="9"/>
      <c r="D21" s="53"/>
      <c r="E21" s="47"/>
      <c r="F21" s="35"/>
      <c r="G21" s="22"/>
      <c r="L21" s="74">
        <f t="shared" si="1"/>
      </c>
      <c r="M21" s="75">
        <f t="shared" si="3"/>
        <v>0</v>
      </c>
    </row>
    <row r="22" spans="1:13" ht="12.75">
      <c r="A22" s="8"/>
      <c r="B22" s="1"/>
      <c r="C22" s="10"/>
      <c r="D22" s="53"/>
      <c r="E22" s="47"/>
      <c r="F22" s="35"/>
      <c r="G22" s="22"/>
      <c r="L22" s="74">
        <f t="shared" si="1"/>
      </c>
      <c r="M22" s="75">
        <f t="shared" si="3"/>
        <v>0</v>
      </c>
    </row>
    <row r="23" spans="1:13" ht="12.75">
      <c r="A23" s="8"/>
      <c r="B23" s="1"/>
      <c r="C23" s="10"/>
      <c r="D23" s="53"/>
      <c r="E23" s="47"/>
      <c r="F23" s="35"/>
      <c r="G23" s="22"/>
      <c r="L23" s="74">
        <f t="shared" si="1"/>
      </c>
      <c r="M23" s="75">
        <f t="shared" si="3"/>
        <v>0</v>
      </c>
    </row>
    <row r="24" spans="1:13" ht="12.75">
      <c r="A24" s="8"/>
      <c r="B24" s="1"/>
      <c r="C24" s="10"/>
      <c r="D24" s="53"/>
      <c r="E24" s="47"/>
      <c r="F24" s="35"/>
      <c r="G24" s="22"/>
      <c r="L24" s="74">
        <f t="shared" si="1"/>
      </c>
      <c r="M24" s="75">
        <f t="shared" si="3"/>
        <v>0</v>
      </c>
    </row>
    <row r="25" spans="1:13" ht="12.75">
      <c r="A25" s="2"/>
      <c r="B25" s="2"/>
      <c r="C25" s="10"/>
      <c r="D25" s="53"/>
      <c r="E25" s="47"/>
      <c r="F25" s="35"/>
      <c r="G25" s="22"/>
      <c r="L25" s="74">
        <f t="shared" si="1"/>
      </c>
      <c r="M25" s="75">
        <f t="shared" si="3"/>
        <v>0</v>
      </c>
    </row>
    <row r="26" spans="6:13" ht="14.25" customHeight="1">
      <c r="F26" s="11"/>
      <c r="L26" s="74">
        <f t="shared" si="1"/>
      </c>
      <c r="M26" s="75"/>
    </row>
    <row r="27" spans="6:13" ht="12.75">
      <c r="F27" s="11"/>
      <c r="L27" s="76">
        <f t="shared" si="1"/>
      </c>
      <c r="M27" s="77"/>
    </row>
    <row r="28" spans="6:7" ht="12.75">
      <c r="F28" s="11"/>
      <c r="G28" s="43">
        <f>SUM(G9:G25)</f>
        <v>1437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M35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</cols>
  <sheetData>
    <row r="1" spans="1:2" ht="12.75">
      <c r="A1" s="26" t="s">
        <v>89</v>
      </c>
      <c r="B1" s="27"/>
    </row>
    <row r="2" spans="1:2" ht="13.5" thickBot="1">
      <c r="A2" s="29" t="s">
        <v>77</v>
      </c>
      <c r="B2" s="28"/>
    </row>
    <row r="3" spans="1:2" ht="25.5">
      <c r="A3" s="12" t="s">
        <v>21</v>
      </c>
      <c r="B3" s="25">
        <v>100</v>
      </c>
    </row>
    <row r="4" spans="1:2" ht="25.5">
      <c r="A4" s="37" t="s">
        <v>19</v>
      </c>
      <c r="B4" s="44">
        <f>'Итог.'!V69</f>
        <v>2066.282456367265</v>
      </c>
    </row>
    <row r="5" spans="1:2" ht="38.25">
      <c r="A5" s="36" t="s">
        <v>20</v>
      </c>
      <c r="B5" s="64">
        <f>SUM(D10:D51)</f>
        <v>922.4495317419437</v>
      </c>
    </row>
    <row r="6" spans="1:10" ht="12.75">
      <c r="A6" s="87" t="s">
        <v>2</v>
      </c>
      <c r="B6" s="44">
        <f>B5/B4</f>
        <v>0.4464295425339399</v>
      </c>
      <c r="J6" s="4"/>
    </row>
    <row r="7" spans="1:10" ht="26.25" thickBot="1">
      <c r="A7" s="147" t="s">
        <v>88</v>
      </c>
      <c r="B7" s="65">
        <v>0.95</v>
      </c>
      <c r="J7" s="4"/>
    </row>
    <row r="8" ht="13.5" thickBot="1">
      <c r="J8" s="4"/>
    </row>
    <row r="9" spans="1:13" s="3" customFormat="1" ht="27" customHeight="1" thickBot="1">
      <c r="A9" s="15" t="s">
        <v>3</v>
      </c>
      <c r="B9" s="16" t="s">
        <v>4</v>
      </c>
      <c r="C9" s="49" t="s">
        <v>10</v>
      </c>
      <c r="D9" s="34" t="s">
        <v>17</v>
      </c>
      <c r="E9" s="17" t="s">
        <v>12</v>
      </c>
      <c r="F9" s="17" t="s">
        <v>13</v>
      </c>
      <c r="G9" s="18" t="s">
        <v>1</v>
      </c>
      <c r="I9" s="11"/>
      <c r="L9" s="73" t="s">
        <v>27</v>
      </c>
      <c r="M9" s="73"/>
    </row>
    <row r="10" spans="1:13" ht="12.75">
      <c r="A10" s="5" t="s">
        <v>37</v>
      </c>
      <c r="B10" s="6" t="s">
        <v>38</v>
      </c>
      <c r="C10" s="7" t="s">
        <v>39</v>
      </c>
      <c r="D10" s="54">
        <f>VLOOKUP(A10&amp;B10,'Итог.'!$T$6:$W$117,3,FALSE)</f>
        <v>116.55097036228425</v>
      </c>
      <c r="E10" s="20">
        <v>1</v>
      </c>
      <c r="F10" s="35">
        <f>VLOOKUP(E10,баллы!$A$2:$B$100,2,FALSE)</f>
        <v>100</v>
      </c>
      <c r="G10" s="22">
        <f>(F10*(1+$B$6)*$B$3/100)*$B$7</f>
        <v>137.4108065407243</v>
      </c>
      <c r="L10" s="74" t="str">
        <f>A10&amp;B10</f>
        <v>ИсаеваЮлия</v>
      </c>
      <c r="M10" s="75">
        <f>G10</f>
        <v>137.4108065407243</v>
      </c>
    </row>
    <row r="11" spans="1:13" ht="12.75">
      <c r="A11" s="8" t="s">
        <v>40</v>
      </c>
      <c r="B11" s="1" t="s">
        <v>41</v>
      </c>
      <c r="C11" s="9" t="s">
        <v>5</v>
      </c>
      <c r="D11" s="54">
        <f>VLOOKUP(A11&amp;B11,'Итог.'!$T$6:$W$117,3,FALSE)</f>
        <v>310.802587632758</v>
      </c>
      <c r="E11" s="20">
        <v>2</v>
      </c>
      <c r="F11" s="35">
        <f>VLOOKUP(E11,баллы!$A$2:$B$100,2,FALSE)</f>
        <v>85</v>
      </c>
      <c r="G11" s="22">
        <f>(F11*(1+$B$6)*$B$3/100)*$B$7</f>
        <v>116.79918555961564</v>
      </c>
      <c r="L11" s="74" t="str">
        <f aca="true" t="shared" si="0" ref="L11:L30">A11&amp;B11</f>
        <v>БабийАнжелика</v>
      </c>
      <c r="M11" s="75">
        <f aca="true" t="shared" si="1" ref="M11:M30">G11</f>
        <v>116.79918555961564</v>
      </c>
    </row>
    <row r="12" spans="1:13" ht="12.75">
      <c r="A12" s="8" t="s">
        <v>42</v>
      </c>
      <c r="B12" s="1" t="s">
        <v>43</v>
      </c>
      <c r="C12" s="9" t="s">
        <v>5</v>
      </c>
      <c r="D12" s="54">
        <f>VLOOKUP(A12&amp;B12,'Итог.'!$T$6:$W$117,3,FALSE)</f>
        <v>174.0959737469014</v>
      </c>
      <c r="E12" s="20">
        <v>3</v>
      </c>
      <c r="F12" s="35">
        <f>VLOOKUP(E12,баллы!$A$2:$B$100,2,FALSE)</f>
        <v>74</v>
      </c>
      <c r="G12" s="22">
        <f aca="true" t="shared" si="2" ref="G12:G18">(F12*(1+$B$6)*$B$3/100)*$B$7</f>
        <v>101.68399684013598</v>
      </c>
      <c r="L12" s="74" t="str">
        <f t="shared" si="0"/>
        <v>ФадинаОльга</v>
      </c>
      <c r="M12" s="75">
        <f t="shared" si="1"/>
        <v>101.68399684013598</v>
      </c>
    </row>
    <row r="13" spans="1:13" ht="12.75">
      <c r="A13" s="8" t="s">
        <v>46</v>
      </c>
      <c r="B13" s="1" t="s">
        <v>47</v>
      </c>
      <c r="C13" s="9" t="s">
        <v>79</v>
      </c>
      <c r="D13" s="54">
        <f>VLOOKUP(A13&amp;B13,'Итог.'!$T$6:$W$117,3,FALSE)</f>
        <v>72</v>
      </c>
      <c r="E13" s="20">
        <v>4</v>
      </c>
      <c r="F13" s="35">
        <f>VLOOKUP(E13,баллы!$A$2:$B$100,2,FALSE)</f>
        <v>64</v>
      </c>
      <c r="G13" s="22">
        <f t="shared" si="2"/>
        <v>87.94291618606356</v>
      </c>
      <c r="L13" s="74" t="str">
        <f t="shared" si="0"/>
        <v>МасловаНаталия</v>
      </c>
      <c r="M13" s="75">
        <f t="shared" si="1"/>
        <v>87.94291618606356</v>
      </c>
    </row>
    <row r="14" spans="1:13" ht="12.75">
      <c r="A14" s="8" t="s">
        <v>60</v>
      </c>
      <c r="B14" s="1" t="s">
        <v>43</v>
      </c>
      <c r="C14" s="9" t="s">
        <v>7</v>
      </c>
      <c r="D14" s="54">
        <f>VLOOKUP(A14&amp;B14,'Итог.'!$T$6:$W$117,3,FALSE)</f>
        <v>48</v>
      </c>
      <c r="E14" s="20">
        <v>5</v>
      </c>
      <c r="F14" s="35">
        <f>VLOOKUP(E14,баллы!$A$2:$B$100,2,FALSE)</f>
        <v>55</v>
      </c>
      <c r="G14" s="22">
        <f t="shared" si="2"/>
        <v>75.57594359739835</v>
      </c>
      <c r="L14" s="74" t="str">
        <f t="shared" si="0"/>
        <v>БарковаОльга</v>
      </c>
      <c r="M14" s="75">
        <f t="shared" si="1"/>
        <v>75.57594359739835</v>
      </c>
    </row>
    <row r="15" spans="1:13" ht="12.75">
      <c r="A15" s="8" t="s">
        <v>66</v>
      </c>
      <c r="B15" s="1" t="s">
        <v>51</v>
      </c>
      <c r="C15" s="10" t="s">
        <v>7</v>
      </c>
      <c r="D15" s="54">
        <f>VLOOKUP(A15&amp;B15,'Итог.'!$T$6:$W$117,3,FALSE)</f>
        <v>153</v>
      </c>
      <c r="E15" s="20">
        <v>6</v>
      </c>
      <c r="F15" s="35">
        <f>VLOOKUP(E15,баллы!$A$2:$B$100,2,FALSE)</f>
        <v>47</v>
      </c>
      <c r="G15" s="22">
        <f t="shared" si="2"/>
        <v>64.58307907414041</v>
      </c>
      <c r="L15" s="74" t="str">
        <f t="shared" si="0"/>
        <v>СурмачЕкатерина</v>
      </c>
      <c r="M15" s="75">
        <f t="shared" si="1"/>
        <v>64.58307907414041</v>
      </c>
    </row>
    <row r="16" spans="1:13" ht="12.75">
      <c r="A16" s="8" t="s">
        <v>84</v>
      </c>
      <c r="B16" s="1" t="s">
        <v>43</v>
      </c>
      <c r="C16" s="9" t="s">
        <v>7</v>
      </c>
      <c r="D16" s="54">
        <f>VLOOKUP(A16&amp;B16,'Итог.'!$T$6:$W$117,3,FALSE)</f>
        <v>0</v>
      </c>
      <c r="E16" s="20">
        <v>7</v>
      </c>
      <c r="F16" s="35">
        <f>VLOOKUP(E16,баллы!$A$2:$B$100,2,FALSE)</f>
        <v>40</v>
      </c>
      <c r="G16" s="22">
        <f t="shared" si="2"/>
        <v>54.964322616289714</v>
      </c>
      <c r="L16" s="74" t="str">
        <f t="shared" si="0"/>
        <v>МухановаОльга</v>
      </c>
      <c r="M16" s="75">
        <f t="shared" si="1"/>
        <v>54.964322616289714</v>
      </c>
    </row>
    <row r="17" spans="1:13" ht="12.75">
      <c r="A17" s="8" t="s">
        <v>85</v>
      </c>
      <c r="B17" s="1" t="s">
        <v>86</v>
      </c>
      <c r="C17" s="9" t="s">
        <v>7</v>
      </c>
      <c r="D17" s="54">
        <f>VLOOKUP(A17&amp;B17,'Итог.'!$T$6:$W$117,3,FALSE)</f>
        <v>0</v>
      </c>
      <c r="E17" s="20">
        <v>8</v>
      </c>
      <c r="F17" s="35">
        <f>VLOOKUP(E17,баллы!$A$2:$B$100,2,FALSE)</f>
        <v>34</v>
      </c>
      <c r="G17" s="22">
        <f t="shared" si="2"/>
        <v>46.71967422384626</v>
      </c>
      <c r="L17" s="74" t="str">
        <f t="shared" si="0"/>
        <v>РевякинаИнна</v>
      </c>
      <c r="M17" s="75">
        <f t="shared" si="1"/>
        <v>46.71967422384626</v>
      </c>
    </row>
    <row r="18" spans="1:13" ht="12.75">
      <c r="A18" s="8" t="s">
        <v>76</v>
      </c>
      <c r="B18" s="1" t="s">
        <v>49</v>
      </c>
      <c r="C18" s="9" t="s">
        <v>87</v>
      </c>
      <c r="D18" s="54">
        <f>VLOOKUP(A18&amp;B18,'Итог.'!$T$6:$W$117,3,FALSE)</f>
        <v>48</v>
      </c>
      <c r="E18" s="20">
        <v>9</v>
      </c>
      <c r="F18" s="35">
        <f>VLOOKUP(E18,баллы!$A$2:$B$100,2,FALSE)</f>
        <v>29</v>
      </c>
      <c r="G18" s="22">
        <f t="shared" si="2"/>
        <v>39.84913389681005</v>
      </c>
      <c r="L18" s="74" t="str">
        <f t="shared" si="0"/>
        <v>ПросолуповаЕлена</v>
      </c>
      <c r="M18" s="75">
        <f t="shared" si="1"/>
        <v>39.84913389681005</v>
      </c>
    </row>
    <row r="19" spans="1:13" ht="12.75">
      <c r="A19" s="8"/>
      <c r="B19" s="1"/>
      <c r="C19" s="9"/>
      <c r="D19" s="54"/>
      <c r="E19" s="20"/>
      <c r="F19" s="35"/>
      <c r="G19" s="22"/>
      <c r="L19" s="74">
        <f t="shared" si="0"/>
      </c>
      <c r="M19" s="75">
        <f t="shared" si="1"/>
        <v>0</v>
      </c>
    </row>
    <row r="20" spans="1:13" ht="12.75">
      <c r="A20" s="8"/>
      <c r="B20" s="1"/>
      <c r="C20" s="9"/>
      <c r="D20" s="54"/>
      <c r="E20" s="20"/>
      <c r="F20" s="35"/>
      <c r="G20" s="22"/>
      <c r="L20" s="74">
        <f t="shared" si="0"/>
      </c>
      <c r="M20" s="75">
        <f t="shared" si="1"/>
        <v>0</v>
      </c>
    </row>
    <row r="21" spans="1:13" ht="12.75">
      <c r="A21" s="8"/>
      <c r="B21" s="1"/>
      <c r="C21" s="9"/>
      <c r="D21" s="54"/>
      <c r="E21" s="20"/>
      <c r="F21" s="35"/>
      <c r="G21" s="22"/>
      <c r="L21" s="74">
        <f t="shared" si="0"/>
      </c>
      <c r="M21" s="75">
        <f t="shared" si="1"/>
        <v>0</v>
      </c>
    </row>
    <row r="22" spans="1:13" ht="12.75">
      <c r="A22" s="8"/>
      <c r="B22" s="1"/>
      <c r="C22" s="9"/>
      <c r="D22" s="54"/>
      <c r="E22" s="20"/>
      <c r="F22" s="35"/>
      <c r="G22" s="22"/>
      <c r="L22" s="74">
        <f t="shared" si="0"/>
      </c>
      <c r="M22" s="75">
        <f t="shared" si="1"/>
        <v>0</v>
      </c>
    </row>
    <row r="23" spans="1:13" ht="12.75">
      <c r="A23" s="8"/>
      <c r="B23" s="1"/>
      <c r="C23" s="10"/>
      <c r="D23" s="54"/>
      <c r="E23" s="20"/>
      <c r="F23" s="35"/>
      <c r="G23" s="22"/>
      <c r="L23" s="74">
        <f t="shared" si="0"/>
      </c>
      <c r="M23" s="75">
        <f t="shared" si="1"/>
        <v>0</v>
      </c>
    </row>
    <row r="24" spans="1:13" ht="12.75">
      <c r="A24" s="8"/>
      <c r="B24" s="1"/>
      <c r="C24" s="9"/>
      <c r="D24" s="54"/>
      <c r="E24" s="20"/>
      <c r="F24" s="35"/>
      <c r="G24" s="22"/>
      <c r="L24" s="74">
        <f t="shared" si="0"/>
      </c>
      <c r="M24" s="75">
        <f t="shared" si="1"/>
        <v>0</v>
      </c>
    </row>
    <row r="25" spans="1:13" ht="12.75">
      <c r="A25" s="8"/>
      <c r="B25" s="1"/>
      <c r="C25" s="9"/>
      <c r="D25" s="54"/>
      <c r="E25" s="20"/>
      <c r="F25" s="35"/>
      <c r="G25" s="22"/>
      <c r="L25" s="74">
        <f t="shared" si="0"/>
      </c>
      <c r="M25" s="75">
        <f t="shared" si="1"/>
        <v>0</v>
      </c>
    </row>
    <row r="26" spans="1:13" ht="12.75">
      <c r="A26" s="8"/>
      <c r="B26" s="1"/>
      <c r="C26" s="9"/>
      <c r="D26" s="54"/>
      <c r="E26" s="20"/>
      <c r="F26" s="35"/>
      <c r="G26" s="22"/>
      <c r="L26" s="74">
        <f t="shared" si="0"/>
      </c>
      <c r="M26" s="75">
        <f t="shared" si="1"/>
        <v>0</v>
      </c>
    </row>
    <row r="27" spans="1:13" ht="12.75">
      <c r="A27" s="8"/>
      <c r="B27" s="1"/>
      <c r="C27" s="9"/>
      <c r="D27" s="54"/>
      <c r="E27" s="20"/>
      <c r="F27" s="35"/>
      <c r="G27" s="22"/>
      <c r="L27" s="74">
        <f t="shared" si="0"/>
      </c>
      <c r="M27" s="75">
        <f t="shared" si="1"/>
        <v>0</v>
      </c>
    </row>
    <row r="28" spans="1:13" ht="12.75">
      <c r="A28" s="8"/>
      <c r="B28" s="1"/>
      <c r="C28" s="9"/>
      <c r="D28" s="54"/>
      <c r="E28" s="20"/>
      <c r="F28" s="35"/>
      <c r="G28" s="22"/>
      <c r="L28" s="74">
        <f t="shared" si="0"/>
      </c>
      <c r="M28" s="75">
        <f t="shared" si="1"/>
        <v>0</v>
      </c>
    </row>
    <row r="29" spans="1:13" ht="12.75">
      <c r="A29" s="8"/>
      <c r="B29" s="1"/>
      <c r="C29" s="9"/>
      <c r="D29" s="54"/>
      <c r="E29" s="20"/>
      <c r="F29" s="35"/>
      <c r="G29" s="22"/>
      <c r="L29" s="74">
        <f t="shared" si="0"/>
      </c>
      <c r="M29" s="75">
        <f t="shared" si="1"/>
        <v>0</v>
      </c>
    </row>
    <row r="30" spans="1:13" ht="12.75">
      <c r="A30" s="8"/>
      <c r="B30" s="1"/>
      <c r="C30" s="10"/>
      <c r="D30" s="54"/>
      <c r="E30" s="20"/>
      <c r="F30" s="35"/>
      <c r="G30" s="22"/>
      <c r="L30" s="74">
        <f t="shared" si="0"/>
      </c>
      <c r="M30" s="75">
        <f t="shared" si="1"/>
        <v>0</v>
      </c>
    </row>
    <row r="31" spans="1:13" ht="14.25" customHeight="1">
      <c r="A31" s="8"/>
      <c r="B31" s="1"/>
      <c r="C31" s="10"/>
      <c r="D31" s="54"/>
      <c r="E31" s="20"/>
      <c r="F31" s="35"/>
      <c r="G31" s="22"/>
      <c r="L31" s="74">
        <f>A31&amp;B31</f>
      </c>
      <c r="M31" s="75">
        <f>G31</f>
        <v>0</v>
      </c>
    </row>
    <row r="32" spans="1:13" ht="12.75">
      <c r="A32" s="8"/>
      <c r="B32" s="1"/>
      <c r="C32" s="10"/>
      <c r="D32" s="54"/>
      <c r="E32" s="20"/>
      <c r="F32" s="35"/>
      <c r="G32" s="22"/>
      <c r="L32" s="74">
        <f>A32&amp;B32</f>
      </c>
      <c r="M32" s="75">
        <f>G32</f>
        <v>0</v>
      </c>
    </row>
    <row r="33" spans="1:13" ht="12.75">
      <c r="A33" s="8"/>
      <c r="B33" s="1"/>
      <c r="C33" s="10"/>
      <c r="D33" s="54"/>
      <c r="E33" s="20"/>
      <c r="F33" s="35"/>
      <c r="G33" s="22"/>
      <c r="L33" s="74">
        <f>A33&amp;B33</f>
      </c>
      <c r="M33" s="75">
        <f>G33</f>
        <v>0</v>
      </c>
    </row>
    <row r="35" ht="12.75">
      <c r="G35" s="43">
        <f>SUM(G10:G33)</f>
        <v>725.5290585350242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M34"/>
  <sheetViews>
    <sheetView zoomScale="80" zoomScaleNormal="80" workbookViewId="0" topLeftCell="A1">
      <selection activeCell="G34" sqref="G34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6" t="s">
        <v>93</v>
      </c>
      <c r="B1" s="27"/>
    </row>
    <row r="2" spans="1:2" ht="13.5" thickBot="1">
      <c r="A2" s="29" t="s">
        <v>77</v>
      </c>
      <c r="B2" s="28"/>
    </row>
    <row r="3" spans="1:2" ht="25.5">
      <c r="A3" s="12" t="s">
        <v>21</v>
      </c>
      <c r="B3" s="25">
        <v>135</v>
      </c>
    </row>
    <row r="4" spans="1:2" ht="25.5">
      <c r="A4" s="37" t="s">
        <v>19</v>
      </c>
      <c r="B4" s="44">
        <f>'Итог.'!W69</f>
        <v>2791.811514902289</v>
      </c>
    </row>
    <row r="5" spans="1:2" ht="38.25">
      <c r="A5" s="36" t="s">
        <v>20</v>
      </c>
      <c r="B5" s="64">
        <f>SUM(D9:D50)</f>
        <v>412.78468669975666</v>
      </c>
    </row>
    <row r="6" spans="1:10" ht="13.5" thickBot="1">
      <c r="A6" s="13" t="s">
        <v>2</v>
      </c>
      <c r="B6" s="65">
        <v>0.5</v>
      </c>
      <c r="J6" s="4"/>
    </row>
    <row r="7" ht="13.5" thickBot="1">
      <c r="J7" s="4"/>
    </row>
    <row r="8" spans="1:13" s="3" customFormat="1" ht="27" customHeight="1" thickBot="1">
      <c r="A8" s="15" t="s">
        <v>3</v>
      </c>
      <c r="B8" s="16" t="s">
        <v>4</v>
      </c>
      <c r="C8" s="49" t="s">
        <v>10</v>
      </c>
      <c r="D8" s="34" t="s">
        <v>17</v>
      </c>
      <c r="E8" s="17" t="s">
        <v>12</v>
      </c>
      <c r="F8" s="17" t="s">
        <v>13</v>
      </c>
      <c r="G8" s="18" t="s">
        <v>1</v>
      </c>
      <c r="I8" s="11"/>
      <c r="L8" s="73" t="s">
        <v>27</v>
      </c>
      <c r="M8" s="73"/>
    </row>
    <row r="9" spans="1:13" ht="12.75">
      <c r="A9" s="83" t="s">
        <v>33</v>
      </c>
      <c r="B9" s="83" t="s">
        <v>34</v>
      </c>
      <c r="C9" s="1" t="s">
        <v>5</v>
      </c>
      <c r="D9" s="54">
        <f>VLOOKUP(A9&amp;B9,'Итог.'!$T$6:$W$117,4,FALSE)</f>
        <v>412.78468669975666</v>
      </c>
      <c r="E9" s="19">
        <v>2</v>
      </c>
      <c r="F9" s="35">
        <f>VLOOKUP(E9,баллы!$A$2:$B$100,2,FALSE)</f>
        <v>85</v>
      </c>
      <c r="G9" s="21">
        <f>F9*(1+$B$6)*$B$3/100</f>
        <v>172.125</v>
      </c>
      <c r="L9" s="74" t="str">
        <f aca="true" t="shared" si="0" ref="L9:L27">A9&amp;B9</f>
        <v>СеменоваПолина</v>
      </c>
      <c r="M9" s="75">
        <f aca="true" t="shared" si="1" ref="M9:M27">G9</f>
        <v>172.125</v>
      </c>
    </row>
    <row r="10" spans="1:13" ht="12.75">
      <c r="A10" s="83"/>
      <c r="B10" s="83"/>
      <c r="C10" s="1"/>
      <c r="D10" s="54"/>
      <c r="E10" s="20"/>
      <c r="F10" s="35"/>
      <c r="G10" s="22"/>
      <c r="L10" s="74">
        <f t="shared" si="0"/>
      </c>
      <c r="M10" s="75">
        <f t="shared" si="1"/>
        <v>0</v>
      </c>
    </row>
    <row r="11" spans="1:13" ht="12.75">
      <c r="A11" s="83"/>
      <c r="B11" s="83"/>
      <c r="C11" s="1"/>
      <c r="D11" s="54"/>
      <c r="E11" s="20"/>
      <c r="F11" s="35"/>
      <c r="G11" s="22"/>
      <c r="L11" s="74">
        <f t="shared" si="0"/>
      </c>
      <c r="M11" s="75">
        <f t="shared" si="1"/>
        <v>0</v>
      </c>
    </row>
    <row r="12" spans="1:13" ht="12.75">
      <c r="A12" s="83"/>
      <c r="B12" s="83"/>
      <c r="C12" s="1"/>
      <c r="D12" s="54"/>
      <c r="E12" s="20"/>
      <c r="F12" s="35"/>
      <c r="G12" s="22"/>
      <c r="L12" s="74">
        <f t="shared" si="0"/>
      </c>
      <c r="M12" s="75">
        <f t="shared" si="1"/>
        <v>0</v>
      </c>
    </row>
    <row r="13" spans="1:13" ht="12.75">
      <c r="A13" s="83"/>
      <c r="B13" s="83"/>
      <c r="C13" s="1"/>
      <c r="D13" s="54"/>
      <c r="E13" s="20"/>
      <c r="F13" s="35"/>
      <c r="G13" s="22"/>
      <c r="L13" s="74">
        <f t="shared" si="0"/>
      </c>
      <c r="M13" s="75">
        <f t="shared" si="1"/>
        <v>0</v>
      </c>
    </row>
    <row r="14" spans="1:13" ht="12.75">
      <c r="A14" s="84"/>
      <c r="B14" s="84"/>
      <c r="C14" s="1"/>
      <c r="D14" s="54"/>
      <c r="E14" s="20"/>
      <c r="F14" s="35"/>
      <c r="G14" s="22"/>
      <c r="L14" s="74">
        <f t="shared" si="0"/>
      </c>
      <c r="M14" s="75">
        <f t="shared" si="1"/>
        <v>0</v>
      </c>
    </row>
    <row r="15" spans="1:13" ht="12.75">
      <c r="A15" s="83"/>
      <c r="B15" s="83"/>
      <c r="C15" s="1"/>
      <c r="D15" s="54"/>
      <c r="E15" s="20"/>
      <c r="F15" s="35"/>
      <c r="G15" s="22"/>
      <c r="L15" s="74">
        <f t="shared" si="0"/>
      </c>
      <c r="M15" s="75">
        <f t="shared" si="1"/>
        <v>0</v>
      </c>
    </row>
    <row r="16" spans="1:13" ht="12.75">
      <c r="A16" s="83"/>
      <c r="B16" s="83"/>
      <c r="C16" s="1"/>
      <c r="D16" s="54"/>
      <c r="E16" s="20"/>
      <c r="F16" s="35"/>
      <c r="G16" s="22"/>
      <c r="L16" s="74">
        <f t="shared" si="0"/>
      </c>
      <c r="M16" s="75">
        <f t="shared" si="1"/>
        <v>0</v>
      </c>
    </row>
    <row r="17" spans="1:13" ht="12.75">
      <c r="A17" s="83"/>
      <c r="B17" s="83"/>
      <c r="C17" s="1"/>
      <c r="D17" s="54"/>
      <c r="E17" s="20"/>
      <c r="F17" s="35"/>
      <c r="G17" s="22"/>
      <c r="L17" s="74">
        <f t="shared" si="0"/>
      </c>
      <c r="M17" s="75">
        <f t="shared" si="1"/>
        <v>0</v>
      </c>
    </row>
    <row r="18" spans="1:13" ht="12.75">
      <c r="A18" s="83"/>
      <c r="B18" s="83"/>
      <c r="C18" s="1"/>
      <c r="D18" s="54"/>
      <c r="E18" s="20"/>
      <c r="F18" s="35"/>
      <c r="G18" s="22"/>
      <c r="L18" s="74">
        <f t="shared" si="0"/>
      </c>
      <c r="M18" s="75">
        <f t="shared" si="1"/>
        <v>0</v>
      </c>
    </row>
    <row r="19" spans="1:13" ht="12.75">
      <c r="A19" s="83"/>
      <c r="B19" s="83"/>
      <c r="C19" s="1"/>
      <c r="D19" s="54"/>
      <c r="E19" s="20"/>
      <c r="F19" s="35"/>
      <c r="G19" s="22"/>
      <c r="L19" s="74">
        <f t="shared" si="0"/>
      </c>
      <c r="M19" s="75">
        <f t="shared" si="1"/>
        <v>0</v>
      </c>
    </row>
    <row r="20" spans="1:13" ht="12.75">
      <c r="A20" s="83"/>
      <c r="B20" s="83"/>
      <c r="C20" s="1"/>
      <c r="D20" s="54"/>
      <c r="E20" s="20"/>
      <c r="F20" s="35"/>
      <c r="G20" s="22"/>
      <c r="L20" s="74">
        <f t="shared" si="0"/>
      </c>
      <c r="M20" s="75">
        <f t="shared" si="1"/>
        <v>0</v>
      </c>
    </row>
    <row r="21" spans="1:13" ht="12.75">
      <c r="A21" s="83"/>
      <c r="B21" s="83"/>
      <c r="C21" s="1"/>
      <c r="D21" s="54"/>
      <c r="E21" s="20"/>
      <c r="F21" s="35"/>
      <c r="G21" s="22"/>
      <c r="L21" s="74">
        <f t="shared" si="0"/>
      </c>
      <c r="M21" s="75">
        <f t="shared" si="1"/>
        <v>0</v>
      </c>
    </row>
    <row r="22" spans="1:13" ht="12.75">
      <c r="A22" s="83"/>
      <c r="B22" s="83"/>
      <c r="C22" s="1"/>
      <c r="D22" s="54"/>
      <c r="E22" s="20"/>
      <c r="F22" s="35"/>
      <c r="G22" s="22"/>
      <c r="L22" s="74">
        <f t="shared" si="0"/>
      </c>
      <c r="M22" s="75">
        <f t="shared" si="1"/>
        <v>0</v>
      </c>
    </row>
    <row r="23" spans="1:13" ht="12.75">
      <c r="A23" s="83"/>
      <c r="B23" s="83"/>
      <c r="C23" s="1"/>
      <c r="D23" s="54"/>
      <c r="E23" s="20"/>
      <c r="F23" s="35"/>
      <c r="G23" s="22"/>
      <c r="L23" s="74">
        <f t="shared" si="0"/>
      </c>
      <c r="M23" s="75">
        <f t="shared" si="1"/>
        <v>0</v>
      </c>
    </row>
    <row r="24" spans="1:13" ht="12.75">
      <c r="A24" s="83"/>
      <c r="B24" s="83"/>
      <c r="C24" s="1"/>
      <c r="D24" s="54"/>
      <c r="E24" s="20"/>
      <c r="F24" s="35"/>
      <c r="G24" s="22"/>
      <c r="L24" s="74">
        <f t="shared" si="0"/>
      </c>
      <c r="M24" s="75">
        <f t="shared" si="1"/>
        <v>0</v>
      </c>
    </row>
    <row r="25" spans="1:13" ht="12.75">
      <c r="A25" s="83"/>
      <c r="B25" s="83"/>
      <c r="C25" s="1"/>
      <c r="D25" s="54"/>
      <c r="E25" s="20"/>
      <c r="F25" s="35"/>
      <c r="G25" s="22"/>
      <c r="L25" s="74">
        <f t="shared" si="0"/>
      </c>
      <c r="M25" s="75">
        <f t="shared" si="1"/>
        <v>0</v>
      </c>
    </row>
    <row r="26" spans="1:13" ht="12.75">
      <c r="A26" s="83"/>
      <c r="B26" s="83"/>
      <c r="C26" s="1"/>
      <c r="D26" s="54"/>
      <c r="E26" s="20"/>
      <c r="F26" s="35"/>
      <c r="G26" s="22"/>
      <c r="L26" s="74">
        <f t="shared" si="0"/>
      </c>
      <c r="M26" s="75">
        <f t="shared" si="1"/>
        <v>0</v>
      </c>
    </row>
    <row r="27" spans="1:13" ht="12.75">
      <c r="A27" s="85"/>
      <c r="B27" s="85"/>
      <c r="C27" s="1"/>
      <c r="D27" s="54"/>
      <c r="E27" s="20"/>
      <c r="F27" s="35"/>
      <c r="G27" s="22"/>
      <c r="L27" s="74">
        <f t="shared" si="0"/>
      </c>
      <c r="M27" s="75">
        <f t="shared" si="1"/>
        <v>0</v>
      </c>
    </row>
    <row r="28" spans="1:13" ht="12.75">
      <c r="A28" s="8"/>
      <c r="B28" s="1"/>
      <c r="C28" s="9"/>
      <c r="D28" s="54"/>
      <c r="E28" s="20"/>
      <c r="F28" s="35"/>
      <c r="G28" s="22"/>
      <c r="L28" s="74"/>
      <c r="M28" s="75"/>
    </row>
    <row r="29" spans="1:13" ht="12.75">
      <c r="A29" s="8"/>
      <c r="B29" s="1"/>
      <c r="C29" s="10"/>
      <c r="D29" s="54"/>
      <c r="E29" s="20"/>
      <c r="F29" s="35"/>
      <c r="G29" s="22"/>
      <c r="L29" s="74"/>
      <c r="M29" s="75"/>
    </row>
    <row r="30" spans="1:13" ht="14.25" customHeight="1">
      <c r="A30" s="8"/>
      <c r="B30" s="1"/>
      <c r="C30" s="10"/>
      <c r="D30" s="54"/>
      <c r="E30" s="20"/>
      <c r="F30" s="35"/>
      <c r="G30" s="22"/>
      <c r="L30" s="74"/>
      <c r="M30" s="75"/>
    </row>
    <row r="31" spans="1:13" ht="12.75">
      <c r="A31" s="8"/>
      <c r="B31" s="1"/>
      <c r="C31" s="10"/>
      <c r="D31" s="54"/>
      <c r="E31" s="20"/>
      <c r="F31" s="35"/>
      <c r="G31" s="22"/>
      <c r="L31" s="74"/>
      <c r="M31" s="75"/>
    </row>
    <row r="32" spans="1:13" ht="12.75">
      <c r="A32" s="8"/>
      <c r="B32" s="1"/>
      <c r="C32" s="10"/>
      <c r="D32" s="54"/>
      <c r="E32" s="20"/>
      <c r="F32" s="35"/>
      <c r="G32" s="22"/>
      <c r="L32" s="74"/>
      <c r="M32" s="75"/>
    </row>
    <row r="34" ht="12.75">
      <c r="G34" s="43">
        <f>SUM(G9:G33)</f>
        <v>172.125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M26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6" t="s">
        <v>98</v>
      </c>
      <c r="B1" s="27"/>
    </row>
    <row r="2" spans="1:2" ht="13.5" thickBot="1">
      <c r="A2" s="151" t="s">
        <v>77</v>
      </c>
      <c r="B2" s="28"/>
    </row>
    <row r="3" spans="1:2" ht="25.5">
      <c r="A3" s="12" t="s">
        <v>21</v>
      </c>
      <c r="B3" s="25">
        <v>75</v>
      </c>
    </row>
    <row r="4" spans="1:2" ht="25.5">
      <c r="A4" s="37" t="s">
        <v>19</v>
      </c>
      <c r="B4" s="44">
        <f>'Итог.'!X69</f>
        <v>2963.936514902289</v>
      </c>
    </row>
    <row r="5" spans="1:2" ht="38.25">
      <c r="A5" s="37" t="s">
        <v>20</v>
      </c>
      <c r="B5" s="44">
        <f>SUM(D10:D34)</f>
        <v>484.08516617422265</v>
      </c>
    </row>
    <row r="6" spans="1:10" ht="12.75">
      <c r="A6" s="87" t="s">
        <v>2</v>
      </c>
      <c r="B6" s="44">
        <f>B5/B4</f>
        <v>0.16332507924522172</v>
      </c>
      <c r="J6" s="4"/>
    </row>
    <row r="7" spans="1:10" ht="26.25" thickBot="1">
      <c r="A7" s="147" t="s">
        <v>88</v>
      </c>
      <c r="B7" s="65">
        <v>0.8</v>
      </c>
      <c r="J7" s="4"/>
    </row>
    <row r="8" ht="13.5" thickBot="1">
      <c r="J8" s="4"/>
    </row>
    <row r="9" spans="1:13" s="3" customFormat="1" ht="27" customHeight="1" thickBot="1">
      <c r="A9" s="94" t="s">
        <v>3</v>
      </c>
      <c r="B9" s="95" t="s">
        <v>4</v>
      </c>
      <c r="C9" s="96" t="s">
        <v>10</v>
      </c>
      <c r="D9" s="34" t="s">
        <v>17</v>
      </c>
      <c r="E9" s="157" t="s">
        <v>12</v>
      </c>
      <c r="F9" s="157" t="s">
        <v>13</v>
      </c>
      <c r="G9" s="18" t="s">
        <v>1</v>
      </c>
      <c r="I9" s="11"/>
      <c r="L9" s="73" t="s">
        <v>27</v>
      </c>
      <c r="M9" s="73"/>
    </row>
    <row r="10" spans="1:13" ht="12.75">
      <c r="A10" s="12" t="s">
        <v>35</v>
      </c>
      <c r="B10" s="97" t="s">
        <v>36</v>
      </c>
      <c r="C10" s="7"/>
      <c r="D10" s="152">
        <f>VLOOKUP(A10&amp;B10,'Итог.'!$T$6:$X$117,5,FALSE)</f>
        <v>437.3654919503764</v>
      </c>
      <c r="E10" s="161">
        <v>1</v>
      </c>
      <c r="F10" s="158">
        <f>VLOOKUP(E10,баллы!$A$2:$B$100,2,FALSE)</f>
        <v>100</v>
      </c>
      <c r="G10" s="155">
        <f aca="true" t="shared" si="0" ref="G10:G15">(F10*(1+$B$6)*$B$3/100)*$B$7</f>
        <v>69.79950475471331</v>
      </c>
      <c r="L10" s="74" t="str">
        <f aca="true" t="shared" si="1" ref="L10:L24">A10&amp;B10</f>
        <v>ЗеленоваНадежда</v>
      </c>
      <c r="M10" s="75">
        <f aca="true" t="shared" si="2" ref="M10:M24">G10</f>
        <v>69.79950475471331</v>
      </c>
    </row>
    <row r="11" spans="1:13" ht="12.75">
      <c r="A11" s="37" t="s">
        <v>44</v>
      </c>
      <c r="B11" s="86" t="s">
        <v>45</v>
      </c>
      <c r="C11" s="9"/>
      <c r="D11" s="153">
        <f>VLOOKUP(A11&amp;B11,'Итог.'!$T$6:$X$117,5,FALSE)</f>
        <v>0</v>
      </c>
      <c r="E11" s="162">
        <v>2</v>
      </c>
      <c r="F11" s="82">
        <f>VLOOKUP(E11,баллы!$A$2:$B$100,2,FALSE)</f>
        <v>85</v>
      </c>
      <c r="G11" s="155">
        <f t="shared" si="0"/>
        <v>59.32957904150631</v>
      </c>
      <c r="L11" s="74" t="str">
        <f t="shared" si="1"/>
        <v>ГиндинаОксана</v>
      </c>
      <c r="M11" s="75">
        <f t="shared" si="2"/>
        <v>59.32957904150631</v>
      </c>
    </row>
    <row r="12" spans="1:13" ht="12.75">
      <c r="A12" s="37" t="s">
        <v>85</v>
      </c>
      <c r="B12" s="86" t="s">
        <v>86</v>
      </c>
      <c r="C12" s="9"/>
      <c r="D12" s="153">
        <f>VLOOKUP(A12&amp;B12,'Итог.'!$T$6:$X$117,5,FALSE)</f>
        <v>46.71967422384626</v>
      </c>
      <c r="E12" s="162">
        <v>3</v>
      </c>
      <c r="F12" s="82">
        <f>VLOOKUP(E12,баллы!$A$2:$B$100,2,FALSE)</f>
        <v>74</v>
      </c>
      <c r="G12" s="155">
        <f t="shared" si="0"/>
        <v>51.65163351848784</v>
      </c>
      <c r="L12" s="74" t="str">
        <f t="shared" si="1"/>
        <v>РевякинаИнна</v>
      </c>
      <c r="M12" s="75">
        <f t="shared" si="2"/>
        <v>51.65163351848784</v>
      </c>
    </row>
    <row r="13" spans="1:13" ht="12.75">
      <c r="A13" s="37" t="s">
        <v>61</v>
      </c>
      <c r="B13" s="86" t="s">
        <v>49</v>
      </c>
      <c r="C13" s="9"/>
      <c r="D13" s="153">
        <f>VLOOKUP(A13&amp;B13,'Итог.'!$T$6:$X$117,5,FALSE)</f>
        <v>0</v>
      </c>
      <c r="E13" s="162">
        <v>4</v>
      </c>
      <c r="F13" s="82">
        <f>VLOOKUP(E13,баллы!$A$2:$B$100,2,FALSE)</f>
        <v>64</v>
      </c>
      <c r="G13" s="155">
        <f t="shared" si="0"/>
        <v>44.671683043016515</v>
      </c>
      <c r="L13" s="74" t="str">
        <f t="shared" si="1"/>
        <v>ЗеленинаЕлена</v>
      </c>
      <c r="M13" s="75">
        <f t="shared" si="2"/>
        <v>44.671683043016515</v>
      </c>
    </row>
    <row r="14" spans="1:13" ht="12.75">
      <c r="A14" s="37" t="s">
        <v>94</v>
      </c>
      <c r="B14" s="86"/>
      <c r="C14" s="9"/>
      <c r="D14" s="153">
        <v>0</v>
      </c>
      <c r="E14" s="162">
        <v>5</v>
      </c>
      <c r="F14" s="82">
        <v>51</v>
      </c>
      <c r="G14" s="155">
        <f t="shared" si="0"/>
        <v>35.59774742490379</v>
      </c>
      <c r="L14" s="74" t="str">
        <f t="shared" si="1"/>
        <v>Федотова</v>
      </c>
      <c r="M14" s="75">
        <f t="shared" si="2"/>
        <v>35.59774742490379</v>
      </c>
    </row>
    <row r="15" spans="1:13" ht="12.75">
      <c r="A15" s="37" t="s">
        <v>95</v>
      </c>
      <c r="B15" s="86" t="s">
        <v>96</v>
      </c>
      <c r="C15" s="9"/>
      <c r="D15" s="153">
        <v>0</v>
      </c>
      <c r="E15" s="162">
        <v>5</v>
      </c>
      <c r="F15" s="82">
        <v>51</v>
      </c>
      <c r="G15" s="155">
        <f t="shared" si="0"/>
        <v>35.59774742490379</v>
      </c>
      <c r="L15" s="74" t="str">
        <f t="shared" si="1"/>
        <v>СтепановаЛюба</v>
      </c>
      <c r="M15" s="75">
        <f t="shared" si="2"/>
        <v>35.59774742490379</v>
      </c>
    </row>
    <row r="16" spans="1:13" ht="12.75">
      <c r="A16" s="37"/>
      <c r="B16" s="86"/>
      <c r="C16" s="9"/>
      <c r="D16" s="153"/>
      <c r="E16" s="20"/>
      <c r="F16" s="82"/>
      <c r="G16" s="155"/>
      <c r="L16" s="74">
        <f t="shared" si="1"/>
      </c>
      <c r="M16" s="75">
        <f t="shared" si="2"/>
        <v>0</v>
      </c>
    </row>
    <row r="17" spans="1:13" ht="12.75">
      <c r="A17" s="37"/>
      <c r="B17" s="86"/>
      <c r="C17" s="9"/>
      <c r="D17" s="153"/>
      <c r="E17" s="20"/>
      <c r="F17" s="82"/>
      <c r="G17" s="155"/>
      <c r="L17" s="74">
        <f t="shared" si="1"/>
      </c>
      <c r="M17" s="75">
        <f t="shared" si="2"/>
        <v>0</v>
      </c>
    </row>
    <row r="18" spans="1:13" ht="12.75">
      <c r="A18" s="37"/>
      <c r="B18" s="86"/>
      <c r="C18" s="9"/>
      <c r="D18" s="153"/>
      <c r="E18" s="20"/>
      <c r="F18" s="82"/>
      <c r="G18" s="155"/>
      <c r="L18" s="74">
        <f>A18&amp;B18</f>
      </c>
      <c r="M18" s="75">
        <f t="shared" si="2"/>
        <v>0</v>
      </c>
    </row>
    <row r="19" spans="1:13" ht="12.75">
      <c r="A19" s="37"/>
      <c r="B19" s="86"/>
      <c r="C19" s="9"/>
      <c r="D19" s="153"/>
      <c r="E19" s="20"/>
      <c r="F19" s="82"/>
      <c r="G19" s="155"/>
      <c r="L19" s="74">
        <f t="shared" si="1"/>
      </c>
      <c r="M19" s="75">
        <f t="shared" si="2"/>
        <v>0</v>
      </c>
    </row>
    <row r="20" spans="1:13" ht="12.75">
      <c r="A20" s="37"/>
      <c r="B20" s="86"/>
      <c r="C20" s="9"/>
      <c r="D20" s="153"/>
      <c r="E20" s="20"/>
      <c r="F20" s="82"/>
      <c r="G20" s="155"/>
      <c r="L20" s="74">
        <f t="shared" si="1"/>
      </c>
      <c r="M20" s="75">
        <f t="shared" si="2"/>
        <v>0</v>
      </c>
    </row>
    <row r="21" spans="1:13" ht="12.75">
      <c r="A21" s="37"/>
      <c r="B21" s="86"/>
      <c r="C21" s="9"/>
      <c r="D21" s="153"/>
      <c r="E21" s="20"/>
      <c r="F21" s="82"/>
      <c r="G21" s="155"/>
      <c r="L21" s="74">
        <f t="shared" si="1"/>
      </c>
      <c r="M21" s="75">
        <f t="shared" si="2"/>
        <v>0</v>
      </c>
    </row>
    <row r="22" spans="1:13" ht="12.75">
      <c r="A22" s="8"/>
      <c r="B22" s="1"/>
      <c r="C22" s="9"/>
      <c r="D22" s="153"/>
      <c r="E22" s="20"/>
      <c r="F22" s="82"/>
      <c r="G22" s="155"/>
      <c r="L22" s="74">
        <f t="shared" si="1"/>
      </c>
      <c r="M22" s="75">
        <f t="shared" si="2"/>
        <v>0</v>
      </c>
    </row>
    <row r="23" spans="1:13" ht="12.75">
      <c r="A23" s="87"/>
      <c r="B23" s="2"/>
      <c r="C23" s="10"/>
      <c r="D23" s="153"/>
      <c r="E23" s="20"/>
      <c r="F23" s="82"/>
      <c r="G23" s="155"/>
      <c r="L23" s="74">
        <f t="shared" si="1"/>
      </c>
      <c r="M23" s="75">
        <f t="shared" si="2"/>
        <v>0</v>
      </c>
    </row>
    <row r="24" spans="1:13" ht="13.5" thickBot="1">
      <c r="A24" s="13"/>
      <c r="B24" s="98"/>
      <c r="C24" s="99"/>
      <c r="D24" s="154"/>
      <c r="E24" s="159"/>
      <c r="F24" s="160"/>
      <c r="G24" s="156"/>
      <c r="L24" s="74">
        <f t="shared" si="1"/>
      </c>
      <c r="M24" s="75">
        <f t="shared" si="2"/>
        <v>0</v>
      </c>
    </row>
    <row r="26" ht="12.75">
      <c r="G26" s="43">
        <f>SUM(G10:G24)</f>
        <v>296.6478952075315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M40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6" t="s">
        <v>99</v>
      </c>
      <c r="B1" s="27"/>
    </row>
    <row r="2" spans="1:2" ht="13.5" thickBot="1">
      <c r="A2" s="29" t="s">
        <v>77</v>
      </c>
      <c r="B2" s="28"/>
    </row>
    <row r="3" spans="1:2" ht="25.5">
      <c r="A3" s="12" t="s">
        <v>21</v>
      </c>
      <c r="B3" s="25">
        <v>125</v>
      </c>
    </row>
    <row r="4" spans="1:2" ht="25.5">
      <c r="A4" s="37" t="s">
        <v>19</v>
      </c>
      <c r="B4" s="44">
        <f>'Итог.'!Y69</f>
        <v>3260.5844101098205</v>
      </c>
    </row>
    <row r="5" spans="1:2" ht="38.25">
      <c r="A5" s="36" t="s">
        <v>20</v>
      </c>
      <c r="B5" s="64">
        <f>SUM(D9:D50)</f>
        <v>2594.794226075353</v>
      </c>
    </row>
    <row r="6" spans="1:10" ht="13.5" thickBot="1">
      <c r="A6" s="13" t="s">
        <v>2</v>
      </c>
      <c r="B6" s="65">
        <f>B5/B4</f>
        <v>0.7958064873370222</v>
      </c>
      <c r="J6" s="4"/>
    </row>
    <row r="7" ht="13.5" thickBot="1">
      <c r="J7" s="4"/>
    </row>
    <row r="8" spans="1:13" s="3" customFormat="1" ht="27" customHeight="1" thickBot="1">
      <c r="A8" s="15" t="s">
        <v>3</v>
      </c>
      <c r="B8" s="16" t="s">
        <v>4</v>
      </c>
      <c r="C8" s="49" t="s">
        <v>10</v>
      </c>
      <c r="D8" s="34" t="s">
        <v>17</v>
      </c>
      <c r="E8" s="17" t="s">
        <v>12</v>
      </c>
      <c r="F8" s="17" t="s">
        <v>13</v>
      </c>
      <c r="G8" s="18" t="s">
        <v>1</v>
      </c>
      <c r="I8" s="11"/>
      <c r="L8" s="73" t="s">
        <v>27</v>
      </c>
      <c r="M8" s="73"/>
    </row>
    <row r="9" spans="1:13" ht="12.75">
      <c r="A9" s="5" t="s">
        <v>33</v>
      </c>
      <c r="B9" s="6" t="s">
        <v>34</v>
      </c>
      <c r="C9" s="7" t="s">
        <v>5</v>
      </c>
      <c r="D9" s="176">
        <f>VLOOKUP(A9&amp;B9,'Итог.'!$T$6:$AA$117,6,FALSE)</f>
        <v>584.9096866997567</v>
      </c>
      <c r="E9" s="46">
        <v>1</v>
      </c>
      <c r="F9" s="158">
        <f>VLOOKUP(E9,баллы!$A$2:$B$100,2,FALSE)</f>
        <v>100</v>
      </c>
      <c r="G9" s="21">
        <f aca="true" t="shared" si="0" ref="G9:G20">F9*(1+$B$6)*$B$3/100</f>
        <v>224.47581091712777</v>
      </c>
      <c r="L9" s="74" t="str">
        <f aca="true" t="shared" si="1" ref="L9:L40">A9&amp;B9</f>
        <v>СеменоваПолина</v>
      </c>
      <c r="M9" s="75">
        <f aca="true" t="shared" si="2" ref="M9:M40">G9</f>
        <v>224.47581091712777</v>
      </c>
    </row>
    <row r="10" spans="1:13" ht="12.75">
      <c r="A10" s="8" t="s">
        <v>40</v>
      </c>
      <c r="B10" s="1" t="s">
        <v>41</v>
      </c>
      <c r="C10" s="9" t="s">
        <v>5</v>
      </c>
      <c r="D10" s="177">
        <f>VLOOKUP(A10&amp;B10,'Итог.'!$T$6:$AA$117,6,FALSE)</f>
        <v>427.6017731923736</v>
      </c>
      <c r="E10" s="47">
        <v>2</v>
      </c>
      <c r="F10" s="82">
        <f>VLOOKUP(E10,баллы!$A$2:$B$100,2,FALSE)</f>
        <v>85</v>
      </c>
      <c r="G10" s="22">
        <f t="shared" si="0"/>
        <v>190.80443927955858</v>
      </c>
      <c r="L10" s="74" t="str">
        <f t="shared" si="1"/>
        <v>БабийАнжелика</v>
      </c>
      <c r="M10" s="75">
        <f t="shared" si="2"/>
        <v>190.80443927955858</v>
      </c>
    </row>
    <row r="11" spans="1:13" ht="12.75">
      <c r="A11" s="8" t="s">
        <v>35</v>
      </c>
      <c r="B11" s="1" t="s">
        <v>36</v>
      </c>
      <c r="C11" s="9" t="s">
        <v>5</v>
      </c>
      <c r="D11" s="177">
        <f>VLOOKUP(A11&amp;B11,'Итог.'!$T$6:$AA$117,6,FALSE)</f>
        <v>507.1649967050897</v>
      </c>
      <c r="E11" s="47">
        <v>3</v>
      </c>
      <c r="F11" s="82">
        <f>VLOOKUP(E11,баллы!$A$2:$B$100,2,FALSE)</f>
        <v>74</v>
      </c>
      <c r="G11" s="22">
        <f t="shared" si="0"/>
        <v>166.11210007867456</v>
      </c>
      <c r="L11" s="74" t="str">
        <f t="shared" si="1"/>
        <v>ЗеленоваНадежда</v>
      </c>
      <c r="M11" s="75">
        <f t="shared" si="2"/>
        <v>166.11210007867456</v>
      </c>
    </row>
    <row r="12" spans="1:13" ht="12.75">
      <c r="A12" s="8" t="s">
        <v>37</v>
      </c>
      <c r="B12" s="1" t="s">
        <v>38</v>
      </c>
      <c r="C12" s="9" t="s">
        <v>39</v>
      </c>
      <c r="D12" s="177">
        <f>VLOOKUP(A12&amp;B12,'Итог.'!$T$6:$AA$117,6,FALSE)</f>
        <v>253.96177690300857</v>
      </c>
      <c r="E12" s="47">
        <v>4</v>
      </c>
      <c r="F12" s="82">
        <f>VLOOKUP(E12,баллы!$A$2:$B$100,2,FALSE)</f>
        <v>64</v>
      </c>
      <c r="G12" s="22">
        <f t="shared" si="0"/>
        <v>143.66451898696178</v>
      </c>
      <c r="L12" s="74" t="str">
        <f t="shared" si="1"/>
        <v>ИсаеваЮлия</v>
      </c>
      <c r="M12" s="75">
        <f t="shared" si="2"/>
        <v>143.66451898696178</v>
      </c>
    </row>
    <row r="13" spans="1:13" ht="12.75">
      <c r="A13" s="8" t="s">
        <v>52</v>
      </c>
      <c r="B13" s="1" t="s">
        <v>53</v>
      </c>
      <c r="C13" s="9" t="s">
        <v>5</v>
      </c>
      <c r="D13" s="177">
        <f>VLOOKUP(A13&amp;B13,'Итог.'!$T$6:$AA$117,6,FALSE)</f>
        <v>221.6827459751882</v>
      </c>
      <c r="E13" s="47">
        <v>5</v>
      </c>
      <c r="F13" s="82">
        <f>VLOOKUP(E13,баллы!$A$2:$B$100,2,FALSE)</f>
        <v>55</v>
      </c>
      <c r="G13" s="22">
        <f t="shared" si="0"/>
        <v>123.46169600442026</v>
      </c>
      <c r="L13" s="74" t="str">
        <f t="shared" si="1"/>
        <v>ЛысенкоКристина</v>
      </c>
      <c r="M13" s="75">
        <f t="shared" si="2"/>
        <v>123.46169600442026</v>
      </c>
    </row>
    <row r="14" spans="1:13" ht="12.75">
      <c r="A14" s="8" t="s">
        <v>46</v>
      </c>
      <c r="B14" s="1" t="s">
        <v>47</v>
      </c>
      <c r="C14" s="9" t="s">
        <v>79</v>
      </c>
      <c r="D14" s="177">
        <f>VLOOKUP(A14&amp;B14,'Итог.'!$T$6:$AA$117,6,FALSE)</f>
        <v>159.94291618606354</v>
      </c>
      <c r="E14" s="47">
        <v>6</v>
      </c>
      <c r="F14" s="82">
        <f>VLOOKUP(E14,баллы!$A$2:$B$100,2,FALSE)</f>
        <v>47</v>
      </c>
      <c r="G14" s="22">
        <f t="shared" si="0"/>
        <v>105.50363113105006</v>
      </c>
      <c r="L14" s="74" t="str">
        <f t="shared" si="1"/>
        <v>МасловаНаталия</v>
      </c>
      <c r="M14" s="75">
        <f t="shared" si="2"/>
        <v>105.50363113105006</v>
      </c>
    </row>
    <row r="15" spans="1:13" ht="12.75">
      <c r="A15" s="8" t="s">
        <v>42</v>
      </c>
      <c r="B15" s="1" t="s">
        <v>43</v>
      </c>
      <c r="C15" s="9" t="s">
        <v>5</v>
      </c>
      <c r="D15" s="177">
        <v>0</v>
      </c>
      <c r="E15" s="47">
        <v>7</v>
      </c>
      <c r="F15" s="82">
        <f>VLOOKUP(E15,баллы!$A$2:$B$100,2,FALSE)</f>
        <v>40</v>
      </c>
      <c r="G15" s="22">
        <f t="shared" si="0"/>
        <v>89.7903243668511</v>
      </c>
      <c r="L15" s="74" t="str">
        <f t="shared" si="1"/>
        <v>ФадинаОльга</v>
      </c>
      <c r="M15" s="75">
        <f t="shared" si="2"/>
        <v>89.7903243668511</v>
      </c>
    </row>
    <row r="16" spans="1:13" ht="12.75">
      <c r="A16" s="8" t="s">
        <v>60</v>
      </c>
      <c r="B16" s="1" t="s">
        <v>43</v>
      </c>
      <c r="C16" s="9" t="s">
        <v>7</v>
      </c>
      <c r="D16" s="177">
        <f>VLOOKUP(A16&amp;B16,'Итог.'!$T$6:$AA$117,6,FALSE)</f>
        <v>123.57594359739835</v>
      </c>
      <c r="E16" s="47">
        <v>8</v>
      </c>
      <c r="F16" s="82">
        <f>VLOOKUP(E16,баллы!$A$2:$B$100,2,FALSE)</f>
        <v>34</v>
      </c>
      <c r="G16" s="22">
        <f t="shared" si="0"/>
        <v>76.32177571182343</v>
      </c>
      <c r="L16" s="74" t="str">
        <f t="shared" si="1"/>
        <v>БарковаОльга</v>
      </c>
      <c r="M16" s="75">
        <f t="shared" si="2"/>
        <v>76.32177571182343</v>
      </c>
    </row>
    <row r="17" spans="1:13" ht="12.75">
      <c r="A17" s="8" t="s">
        <v>75</v>
      </c>
      <c r="B17" s="1" t="s">
        <v>49</v>
      </c>
      <c r="C17" s="9" t="s">
        <v>5</v>
      </c>
      <c r="D17" s="177">
        <f>VLOOKUP(A17&amp;B17,'Итог.'!$T$6:$AA$117,6,FALSE)</f>
        <v>0</v>
      </c>
      <c r="E17" s="47">
        <v>9</v>
      </c>
      <c r="F17" s="82">
        <f>VLOOKUP(E17,баллы!$A$2:$B$100,2,FALSE)</f>
        <v>29</v>
      </c>
      <c r="G17" s="22">
        <f t="shared" si="0"/>
        <v>65.09798516596705</v>
      </c>
      <c r="L17" s="74" t="str">
        <f t="shared" si="1"/>
        <v>БаталоваЕлена</v>
      </c>
      <c r="M17" s="75">
        <f t="shared" si="2"/>
        <v>65.09798516596705</v>
      </c>
    </row>
    <row r="18" spans="1:13" ht="12.75">
      <c r="A18" s="8" t="s">
        <v>66</v>
      </c>
      <c r="B18" s="1" t="s">
        <v>51</v>
      </c>
      <c r="C18" s="9" t="s">
        <v>7</v>
      </c>
      <c r="D18" s="177">
        <f>VLOOKUP(A18&amp;B18,'Итог.'!$T$6:$AA$117,6,FALSE)</f>
        <v>217.58307907414041</v>
      </c>
      <c r="E18" s="47">
        <v>10</v>
      </c>
      <c r="F18" s="82">
        <f>VLOOKUP(E18,баллы!$A$2:$B$100,2,FALSE)</f>
        <v>25</v>
      </c>
      <c r="G18" s="22">
        <f t="shared" si="0"/>
        <v>56.11895272928194</v>
      </c>
      <c r="L18" s="74" t="str">
        <f t="shared" si="1"/>
        <v>СурмачЕкатерина</v>
      </c>
      <c r="M18" s="75">
        <f t="shared" si="2"/>
        <v>56.11895272928194</v>
      </c>
    </row>
    <row r="19" spans="1:13" ht="12.75">
      <c r="A19" s="170" t="s">
        <v>54</v>
      </c>
      <c r="B19" s="171" t="s">
        <v>55</v>
      </c>
      <c r="C19" s="173" t="s">
        <v>25</v>
      </c>
      <c r="D19" s="178">
        <f>VLOOKUP(A19&amp;B19,'Итог.'!$T$6:$AA$117,6,FALSE)</f>
        <v>0</v>
      </c>
      <c r="E19" s="174">
        <v>11</v>
      </c>
      <c r="F19" s="179">
        <f>VLOOKUP(E19,баллы!$A$2:$B$100,2,FALSE)</f>
        <v>22</v>
      </c>
      <c r="G19" s="172">
        <f t="shared" si="0"/>
        <v>49.384678401768106</v>
      </c>
      <c r="L19" s="74" t="str">
        <f t="shared" si="1"/>
        <v>ЯкутинаВалерия</v>
      </c>
      <c r="M19" s="75">
        <f t="shared" si="2"/>
        <v>49.384678401768106</v>
      </c>
    </row>
    <row r="20" spans="1:13" ht="13.5" thickBot="1">
      <c r="A20" s="147" t="s">
        <v>85</v>
      </c>
      <c r="B20" s="181" t="s">
        <v>86</v>
      </c>
      <c r="C20" s="112" t="s">
        <v>7</v>
      </c>
      <c r="D20" s="180">
        <f>VLOOKUP(A20&amp;B20,'Итог.'!$T$6:$AA$117,6,FALSE)</f>
        <v>98.3713077423341</v>
      </c>
      <c r="E20" s="175">
        <v>12</v>
      </c>
      <c r="F20" s="160">
        <f>VLOOKUP(E20,баллы!$A$2:$B$100,2,FALSE)</f>
        <v>20</v>
      </c>
      <c r="G20" s="92">
        <f t="shared" si="0"/>
        <v>44.89516218342555</v>
      </c>
      <c r="L20" s="74" t="str">
        <f t="shared" si="1"/>
        <v>РевякинаИнна</v>
      </c>
      <c r="M20" s="75">
        <f t="shared" si="2"/>
        <v>44.89516218342555</v>
      </c>
    </row>
    <row r="21" spans="1:13" ht="12.75">
      <c r="A21" s="39"/>
      <c r="B21" s="39"/>
      <c r="C21" s="39"/>
      <c r="D21" s="61"/>
      <c r="E21" s="11"/>
      <c r="F21" s="11"/>
      <c r="G21" s="62"/>
      <c r="L21" s="74">
        <f t="shared" si="1"/>
      </c>
      <c r="M21" s="75">
        <f t="shared" si="2"/>
        <v>0</v>
      </c>
    </row>
    <row r="22" spans="1:13" ht="12.75">
      <c r="A22" s="39"/>
      <c r="B22" s="39"/>
      <c r="C22" s="11"/>
      <c r="D22" s="61"/>
      <c r="E22" s="11"/>
      <c r="F22" s="11"/>
      <c r="G22" s="62">
        <f>SUM(G9:G20)</f>
        <v>1335.63107495691</v>
      </c>
      <c r="L22" s="74">
        <f t="shared" si="1"/>
      </c>
      <c r="M22" s="75">
        <f t="shared" si="2"/>
        <v>1335.63107495691</v>
      </c>
    </row>
    <row r="23" spans="1:13" ht="14.25" customHeight="1">
      <c r="A23" s="39"/>
      <c r="B23" s="39"/>
      <c r="C23" s="11"/>
      <c r="D23" s="61"/>
      <c r="E23" s="11"/>
      <c r="F23" s="11"/>
      <c r="G23" s="62"/>
      <c r="L23" s="74">
        <f t="shared" si="1"/>
      </c>
      <c r="M23" s="75">
        <f t="shared" si="2"/>
        <v>0</v>
      </c>
    </row>
    <row r="24" spans="1:13" ht="12.75">
      <c r="A24" s="11"/>
      <c r="B24" s="11"/>
      <c r="C24" s="11"/>
      <c r="D24" s="61"/>
      <c r="E24" s="11"/>
      <c r="F24" s="11"/>
      <c r="G24" s="62"/>
      <c r="L24" s="74">
        <f t="shared" si="1"/>
      </c>
      <c r="M24" s="75">
        <f t="shared" si="2"/>
        <v>0</v>
      </c>
    </row>
    <row r="25" spans="1:13" ht="12.75">
      <c r="A25" s="11"/>
      <c r="B25" s="11"/>
      <c r="C25" s="11"/>
      <c r="D25" s="61"/>
      <c r="E25" s="11"/>
      <c r="F25" s="11"/>
      <c r="G25" s="62"/>
      <c r="L25" s="74">
        <f t="shared" si="1"/>
      </c>
      <c r="M25" s="75">
        <f t="shared" si="2"/>
        <v>0</v>
      </c>
    </row>
    <row r="26" spans="1:13" ht="12.75">
      <c r="A26" s="11"/>
      <c r="B26" s="11"/>
      <c r="C26" s="11"/>
      <c r="D26" s="61"/>
      <c r="E26" s="11"/>
      <c r="F26" s="11"/>
      <c r="G26" s="62"/>
      <c r="L26" s="74">
        <f t="shared" si="1"/>
      </c>
      <c r="M26" s="75">
        <f t="shared" si="2"/>
        <v>0</v>
      </c>
    </row>
    <row r="27" spans="1:13" ht="12.75">
      <c r="A27" s="11"/>
      <c r="B27" s="11"/>
      <c r="C27" s="11"/>
      <c r="D27" s="61"/>
      <c r="E27" s="11"/>
      <c r="F27" s="11"/>
      <c r="G27" s="62"/>
      <c r="L27" s="74">
        <f t="shared" si="1"/>
      </c>
      <c r="M27" s="75">
        <f t="shared" si="2"/>
        <v>0</v>
      </c>
    </row>
    <row r="28" spans="1:13" ht="12.75">
      <c r="A28" s="11"/>
      <c r="B28" s="11"/>
      <c r="C28" s="11"/>
      <c r="D28" s="61"/>
      <c r="E28" s="11"/>
      <c r="F28" s="11"/>
      <c r="G28" s="62"/>
      <c r="L28" s="74">
        <f t="shared" si="1"/>
      </c>
      <c r="M28" s="75">
        <f t="shared" si="2"/>
        <v>0</v>
      </c>
    </row>
    <row r="29" spans="1:13" ht="12.75">
      <c r="A29" s="11"/>
      <c r="B29" s="11"/>
      <c r="C29" s="11"/>
      <c r="D29" s="61"/>
      <c r="E29" s="11"/>
      <c r="F29" s="11"/>
      <c r="G29" s="62"/>
      <c r="L29" s="74">
        <f t="shared" si="1"/>
      </c>
      <c r="M29" s="75">
        <f t="shared" si="2"/>
        <v>0</v>
      </c>
    </row>
    <row r="30" spans="1:13" ht="12.75">
      <c r="A30" s="11"/>
      <c r="B30" s="11"/>
      <c r="C30" s="11"/>
      <c r="D30" s="61"/>
      <c r="E30" s="11"/>
      <c r="F30" s="11"/>
      <c r="G30" s="62"/>
      <c r="L30" s="74">
        <f t="shared" si="1"/>
      </c>
      <c r="M30" s="75">
        <f t="shared" si="2"/>
        <v>0</v>
      </c>
    </row>
    <row r="31" spans="1:13" ht="12.75">
      <c r="A31" s="11"/>
      <c r="B31" s="11"/>
      <c r="C31" s="11"/>
      <c r="D31" s="61"/>
      <c r="E31" s="11"/>
      <c r="F31" s="11"/>
      <c r="G31" s="62"/>
      <c r="L31" s="74">
        <f t="shared" si="1"/>
      </c>
      <c r="M31" s="75">
        <f t="shared" si="2"/>
        <v>0</v>
      </c>
    </row>
    <row r="32" spans="1:13" ht="12.75">
      <c r="A32" s="11"/>
      <c r="B32" s="11"/>
      <c r="C32" s="11"/>
      <c r="D32" s="61"/>
      <c r="E32" s="11"/>
      <c r="F32" s="11"/>
      <c r="G32" s="62"/>
      <c r="L32" s="74">
        <f t="shared" si="1"/>
      </c>
      <c r="M32" s="75">
        <f t="shared" si="2"/>
        <v>0</v>
      </c>
    </row>
    <row r="33" spans="1:13" ht="12.75">
      <c r="A33" s="11"/>
      <c r="B33" s="11"/>
      <c r="C33" s="11"/>
      <c r="D33" s="61"/>
      <c r="E33" s="11"/>
      <c r="F33" s="11"/>
      <c r="G33" s="62"/>
      <c r="L33" s="74">
        <f t="shared" si="1"/>
      </c>
      <c r="M33" s="75">
        <f t="shared" si="2"/>
        <v>0</v>
      </c>
    </row>
    <row r="34" spans="1:13" ht="12.75">
      <c r="A34" s="39"/>
      <c r="B34" s="39"/>
      <c r="C34" s="11"/>
      <c r="D34" s="61"/>
      <c r="E34" s="11"/>
      <c r="F34" s="11"/>
      <c r="G34" s="62"/>
      <c r="L34" s="74">
        <f t="shared" si="1"/>
      </c>
      <c r="M34" s="75">
        <f t="shared" si="2"/>
        <v>0</v>
      </c>
    </row>
    <row r="35" spans="1:13" ht="12.75">
      <c r="A35" s="39"/>
      <c r="B35" s="39"/>
      <c r="C35" s="11"/>
      <c r="D35" s="61"/>
      <c r="E35" s="11"/>
      <c r="F35" s="11"/>
      <c r="G35" s="62"/>
      <c r="L35" s="74">
        <f t="shared" si="1"/>
      </c>
      <c r="M35" s="75">
        <f t="shared" si="2"/>
        <v>0</v>
      </c>
    </row>
    <row r="36" spans="1:13" ht="12.75">
      <c r="A36" s="11"/>
      <c r="B36" s="11"/>
      <c r="C36" s="11"/>
      <c r="D36" s="61"/>
      <c r="E36" s="11"/>
      <c r="F36" s="11"/>
      <c r="G36" s="62"/>
      <c r="L36" s="74">
        <f t="shared" si="1"/>
      </c>
      <c r="M36" s="75">
        <f t="shared" si="2"/>
        <v>0</v>
      </c>
    </row>
    <row r="37" spans="1:13" ht="12.75">
      <c r="A37" s="11"/>
      <c r="B37" s="11"/>
      <c r="C37" s="11"/>
      <c r="D37" s="61"/>
      <c r="E37" s="11"/>
      <c r="F37" s="11"/>
      <c r="G37" s="62"/>
      <c r="L37" s="74">
        <f t="shared" si="1"/>
      </c>
      <c r="M37" s="75">
        <f t="shared" si="2"/>
        <v>0</v>
      </c>
    </row>
    <row r="38" spans="1:13" ht="12.75">
      <c r="A38" s="11"/>
      <c r="B38" s="11"/>
      <c r="C38" s="11"/>
      <c r="D38" s="61"/>
      <c r="E38" s="11"/>
      <c r="F38" s="11"/>
      <c r="G38" s="62"/>
      <c r="L38" s="74">
        <f t="shared" si="1"/>
      </c>
      <c r="M38" s="75">
        <f t="shared" si="2"/>
        <v>0</v>
      </c>
    </row>
    <row r="39" spans="1:13" ht="12.75">
      <c r="A39" s="11"/>
      <c r="B39" s="11"/>
      <c r="C39" s="11"/>
      <c r="D39" s="61"/>
      <c r="E39" s="11"/>
      <c r="F39" s="11"/>
      <c r="G39" s="62"/>
      <c r="L39" s="74">
        <f t="shared" si="1"/>
      </c>
      <c r="M39" s="75">
        <f t="shared" si="2"/>
        <v>0</v>
      </c>
    </row>
    <row r="40" spans="1:13" ht="12.75">
      <c r="A40" s="11"/>
      <c r="B40" s="11"/>
      <c r="C40" s="11"/>
      <c r="D40" s="61"/>
      <c r="E40" s="11"/>
      <c r="F40" s="11"/>
      <c r="G40" s="62"/>
      <c r="L40" s="74">
        <f t="shared" si="1"/>
      </c>
      <c r="M40" s="75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M42"/>
  <sheetViews>
    <sheetView zoomScale="80" zoomScaleNormal="80" workbookViewId="0" topLeftCell="A1">
      <selection activeCell="L21" sqref="L2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6" t="s">
        <v>100</v>
      </c>
      <c r="B1" s="27"/>
    </row>
    <row r="2" spans="1:2" ht="13.5" thickBot="1">
      <c r="A2" s="29" t="s">
        <v>77</v>
      </c>
      <c r="B2" s="28"/>
    </row>
    <row r="3" spans="1:2" ht="25.5">
      <c r="A3" s="12" t="s">
        <v>21</v>
      </c>
      <c r="B3" s="25">
        <v>175</v>
      </c>
    </row>
    <row r="4" spans="1:2" ht="25.5">
      <c r="A4" s="37" t="s">
        <v>19</v>
      </c>
      <c r="B4" s="44">
        <f>'Итог.'!Z69</f>
        <v>4135.281137690362</v>
      </c>
    </row>
    <row r="5" spans="1:2" ht="38.25">
      <c r="A5" s="36" t="s">
        <v>20</v>
      </c>
      <c r="B5" s="64">
        <f>SUM(D9:D50)</f>
        <v>2375.207302703295</v>
      </c>
    </row>
    <row r="6" spans="1:10" ht="13.5" thickBot="1">
      <c r="A6" s="13" t="s">
        <v>2</v>
      </c>
      <c r="B6" s="65">
        <v>0.5</v>
      </c>
      <c r="J6" s="4"/>
    </row>
    <row r="7" ht="13.5" thickBot="1">
      <c r="J7" s="4"/>
    </row>
    <row r="8" spans="1:13" s="3" customFormat="1" ht="27" customHeight="1" thickBot="1">
      <c r="A8" s="15" t="s">
        <v>3</v>
      </c>
      <c r="B8" s="16" t="s">
        <v>4</v>
      </c>
      <c r="C8" s="49" t="s">
        <v>10</v>
      </c>
      <c r="D8" s="34" t="s">
        <v>17</v>
      </c>
      <c r="E8" s="17" t="s">
        <v>12</v>
      </c>
      <c r="F8" s="17" t="s">
        <v>13</v>
      </c>
      <c r="G8" s="18" t="s">
        <v>1</v>
      </c>
      <c r="I8" s="11"/>
      <c r="L8" s="73" t="s">
        <v>27</v>
      </c>
      <c r="M8" s="73"/>
    </row>
    <row r="9" spans="1:13" ht="12.75">
      <c r="A9" s="113" t="s">
        <v>33</v>
      </c>
      <c r="B9" s="114" t="s">
        <v>34</v>
      </c>
      <c r="C9" s="186" t="s">
        <v>5</v>
      </c>
      <c r="D9" s="184">
        <f>VLOOKUP(A9&amp;B9,'Итог.'!$T$6:$AA$117,7,FALSE)</f>
        <v>651.6008109171278</v>
      </c>
      <c r="E9" s="19">
        <v>2</v>
      </c>
      <c r="F9" s="183">
        <f>VLOOKUP(E9,баллы!$A$2:$B$100,2,FALSE)</f>
        <v>85</v>
      </c>
      <c r="G9" s="21">
        <f>F9*(1+$B$6)*$B$3/100</f>
        <v>223.125</v>
      </c>
      <c r="L9" s="74" t="str">
        <f aca="true" t="shared" si="0" ref="L9:L40">A9&amp;B9</f>
        <v>СеменоваПолина</v>
      </c>
      <c r="M9" s="75">
        <f aca="true" t="shared" si="1" ref="M9:M40">G9</f>
        <v>223.125</v>
      </c>
    </row>
    <row r="10" spans="1:13" ht="12.75">
      <c r="A10" s="115" t="s">
        <v>35</v>
      </c>
      <c r="B10" s="83" t="s">
        <v>36</v>
      </c>
      <c r="C10" s="187" t="s">
        <v>5</v>
      </c>
      <c r="D10" s="185">
        <f>VLOOKUP(A10&amp;B10,'Итог.'!$T$6:$AA$117,7,FALSE)</f>
        <v>603.4775920290509</v>
      </c>
      <c r="E10" s="20">
        <v>3</v>
      </c>
      <c r="F10" s="35">
        <f>VLOOKUP(E10,баллы!$A$2:$B$100,2,FALSE)</f>
        <v>74</v>
      </c>
      <c r="G10" s="22">
        <f>F10*(1+$B$6)*$B$3/100</f>
        <v>194.25</v>
      </c>
      <c r="L10" s="74" t="str">
        <f t="shared" si="0"/>
        <v>ЗеленоваНадежда</v>
      </c>
      <c r="M10" s="75">
        <f t="shared" si="1"/>
        <v>194.25</v>
      </c>
    </row>
    <row r="11" spans="1:13" ht="12.75">
      <c r="A11" s="115" t="s">
        <v>37</v>
      </c>
      <c r="B11" s="83" t="s">
        <v>38</v>
      </c>
      <c r="C11" s="187" t="s">
        <v>39</v>
      </c>
      <c r="D11" s="185">
        <f>VLOOKUP(A11&amp;B11,'Итог.'!$T$6:$AA$117,7,FALSE)</f>
        <v>353.0753255276861</v>
      </c>
      <c r="E11" s="20">
        <v>6</v>
      </c>
      <c r="F11" s="35">
        <f>VLOOKUP(E11,баллы!$A$2:$B$100,2,FALSE)</f>
        <v>47</v>
      </c>
      <c r="G11" s="22">
        <f>F11*(1+$B$6)*$B$3/100</f>
        <v>123.375</v>
      </c>
      <c r="L11" s="74" t="str">
        <f t="shared" si="0"/>
        <v>ИсаеваЮлия</v>
      </c>
      <c r="M11" s="75">
        <f t="shared" si="1"/>
        <v>123.375</v>
      </c>
    </row>
    <row r="12" spans="1:13" ht="12.75">
      <c r="A12" s="115" t="s">
        <v>40</v>
      </c>
      <c r="B12" s="83" t="s">
        <v>41</v>
      </c>
      <c r="C12" s="187" t="s">
        <v>5</v>
      </c>
      <c r="D12" s="185">
        <f>VLOOKUP(A12&amp;B12,'Итог.'!$T$6:$AA$117,7,FALSE)</f>
        <v>501.60702691231654</v>
      </c>
      <c r="E12" s="20">
        <v>7</v>
      </c>
      <c r="F12" s="35">
        <f>VLOOKUP(E12,баллы!$A$2:$B$100,2,FALSE)</f>
        <v>40</v>
      </c>
      <c r="G12" s="22">
        <f>F12*(1+$B$6)*$B$3/100</f>
        <v>105</v>
      </c>
      <c r="L12" s="74" t="str">
        <f t="shared" si="0"/>
        <v>БабийАнжелика</v>
      </c>
      <c r="M12" s="75">
        <f t="shared" si="1"/>
        <v>105</v>
      </c>
    </row>
    <row r="13" spans="1:13" ht="12.75">
      <c r="A13" s="115" t="s">
        <v>46</v>
      </c>
      <c r="B13" s="83" t="s">
        <v>47</v>
      </c>
      <c r="C13" s="187" t="s">
        <v>79</v>
      </c>
      <c r="D13" s="185">
        <f>VLOOKUP(A13&amp;B13,'Итог.'!$T$6:$AA$117,7,FALSE)</f>
        <v>265.44654731711364</v>
      </c>
      <c r="E13" s="20">
        <v>11</v>
      </c>
      <c r="F13" s="35">
        <f>VLOOKUP(E13,баллы!$A$2:$B$100,2,FALSE)</f>
        <v>22</v>
      </c>
      <c r="G13" s="22">
        <f>F13*(1+$B$6)*$B$3/100</f>
        <v>57.75</v>
      </c>
      <c r="L13" s="74" t="str">
        <f t="shared" si="0"/>
        <v>МасловаНаталия</v>
      </c>
      <c r="M13" s="75">
        <f t="shared" si="1"/>
        <v>57.75</v>
      </c>
    </row>
    <row r="14" spans="1:13" ht="12.75">
      <c r="A14" s="115"/>
      <c r="B14" s="83"/>
      <c r="C14" s="187"/>
      <c r="D14" s="185"/>
      <c r="E14" s="20"/>
      <c r="F14" s="35"/>
      <c r="G14" s="22"/>
      <c r="L14" s="74">
        <f t="shared" si="0"/>
      </c>
      <c r="M14" s="75">
        <f t="shared" si="1"/>
        <v>0</v>
      </c>
    </row>
    <row r="15" spans="1:13" ht="12.75">
      <c r="A15" s="115"/>
      <c r="B15" s="83"/>
      <c r="C15" s="187"/>
      <c r="D15" s="185"/>
      <c r="E15" s="20"/>
      <c r="F15" s="35"/>
      <c r="G15" s="22"/>
      <c r="L15" s="74">
        <f t="shared" si="0"/>
      </c>
      <c r="M15" s="75">
        <f t="shared" si="1"/>
        <v>0</v>
      </c>
    </row>
    <row r="16" spans="1:13" ht="12.75">
      <c r="A16" s="115"/>
      <c r="B16" s="83"/>
      <c r="C16" s="187"/>
      <c r="D16" s="185"/>
      <c r="E16" s="20"/>
      <c r="F16" s="35"/>
      <c r="G16" s="22"/>
      <c r="L16" s="74">
        <f t="shared" si="0"/>
      </c>
      <c r="M16" s="75">
        <f t="shared" si="1"/>
        <v>0</v>
      </c>
    </row>
    <row r="17" spans="1:13" ht="12.75">
      <c r="A17" s="115"/>
      <c r="B17" s="83"/>
      <c r="C17" s="187"/>
      <c r="D17" s="185"/>
      <c r="E17" s="20"/>
      <c r="F17" s="35"/>
      <c r="G17" s="22"/>
      <c r="L17" s="74">
        <f t="shared" si="0"/>
      </c>
      <c r="M17" s="75">
        <f t="shared" si="1"/>
        <v>0</v>
      </c>
    </row>
    <row r="18" spans="1:13" ht="12.75">
      <c r="A18" s="115"/>
      <c r="B18" s="83"/>
      <c r="C18" s="187"/>
      <c r="D18" s="185"/>
      <c r="E18" s="20"/>
      <c r="F18" s="35"/>
      <c r="G18" s="22"/>
      <c r="L18" s="74">
        <f t="shared" si="0"/>
      </c>
      <c r="M18" s="75">
        <f t="shared" si="1"/>
        <v>0</v>
      </c>
    </row>
    <row r="19" spans="1:13" ht="12.75">
      <c r="A19" s="103"/>
      <c r="B19" s="84"/>
      <c r="C19" s="187"/>
      <c r="D19" s="185"/>
      <c r="E19" s="20"/>
      <c r="F19" s="35"/>
      <c r="G19" s="22"/>
      <c r="L19" s="74">
        <f t="shared" si="0"/>
      </c>
      <c r="M19" s="75">
        <f t="shared" si="1"/>
        <v>0</v>
      </c>
    </row>
    <row r="20" spans="1:13" ht="12.75">
      <c r="A20" s="115"/>
      <c r="B20" s="83"/>
      <c r="C20" s="187"/>
      <c r="D20" s="185"/>
      <c r="E20" s="20"/>
      <c r="F20" s="35"/>
      <c r="G20" s="22"/>
      <c r="L20" s="74">
        <f t="shared" si="0"/>
      </c>
      <c r="M20" s="75">
        <f t="shared" si="1"/>
        <v>0</v>
      </c>
    </row>
    <row r="21" spans="1:13" ht="12.75">
      <c r="A21" s="115"/>
      <c r="B21" s="83"/>
      <c r="C21" s="187"/>
      <c r="D21" s="185"/>
      <c r="E21" s="20"/>
      <c r="F21" s="35"/>
      <c r="G21" s="22"/>
      <c r="L21" s="74">
        <f t="shared" si="0"/>
      </c>
      <c r="M21" s="75">
        <f t="shared" si="1"/>
        <v>0</v>
      </c>
    </row>
    <row r="22" spans="1:13" ht="12.75">
      <c r="A22" s="115"/>
      <c r="B22" s="83"/>
      <c r="C22" s="187"/>
      <c r="D22" s="185"/>
      <c r="E22" s="20"/>
      <c r="F22" s="35"/>
      <c r="G22" s="22"/>
      <c r="L22" s="74">
        <f t="shared" si="0"/>
      </c>
      <c r="M22" s="75">
        <f t="shared" si="1"/>
        <v>0</v>
      </c>
    </row>
    <row r="23" spans="1:13" ht="14.25" customHeight="1">
      <c r="A23" s="115"/>
      <c r="B23" s="83"/>
      <c r="C23" s="187"/>
      <c r="D23" s="185"/>
      <c r="E23" s="20"/>
      <c r="F23" s="35"/>
      <c r="G23" s="22"/>
      <c r="L23" s="74">
        <f t="shared" si="0"/>
      </c>
      <c r="M23" s="75">
        <f t="shared" si="1"/>
        <v>0</v>
      </c>
    </row>
    <row r="24" spans="1:13" ht="12.75">
      <c r="A24" s="115"/>
      <c r="B24" s="83"/>
      <c r="C24" s="187"/>
      <c r="D24" s="185"/>
      <c r="E24" s="20"/>
      <c r="F24" s="35"/>
      <c r="G24" s="22"/>
      <c r="L24" s="74">
        <f t="shared" si="0"/>
      </c>
      <c r="M24" s="75">
        <f t="shared" si="1"/>
        <v>0</v>
      </c>
    </row>
    <row r="25" spans="1:13" ht="12.75">
      <c r="A25" s="87"/>
      <c r="B25" s="2"/>
      <c r="C25" s="188"/>
      <c r="D25" s="185"/>
      <c r="E25" s="20"/>
      <c r="F25" s="35"/>
      <c r="G25" s="22"/>
      <c r="L25" s="74">
        <f t="shared" si="0"/>
      </c>
      <c r="M25" s="75">
        <f t="shared" si="1"/>
        <v>0</v>
      </c>
    </row>
    <row r="26" spans="1:13" ht="12.75">
      <c r="A26" s="87"/>
      <c r="B26" s="2"/>
      <c r="C26" s="188"/>
      <c r="D26" s="185"/>
      <c r="E26" s="20"/>
      <c r="F26" s="35"/>
      <c r="G26" s="22"/>
      <c r="L26" s="74">
        <f t="shared" si="0"/>
      </c>
      <c r="M26" s="75">
        <f t="shared" si="1"/>
        <v>0</v>
      </c>
    </row>
    <row r="27" spans="1:13" ht="12.75">
      <c r="A27" s="87"/>
      <c r="B27" s="2"/>
      <c r="C27" s="188"/>
      <c r="D27" s="185"/>
      <c r="E27" s="20"/>
      <c r="F27" s="35"/>
      <c r="G27" s="22"/>
      <c r="L27" s="74">
        <f t="shared" si="0"/>
      </c>
      <c r="M27" s="75">
        <f t="shared" si="1"/>
        <v>0</v>
      </c>
    </row>
    <row r="28" spans="1:13" ht="12.75">
      <c r="A28" s="87"/>
      <c r="B28" s="2"/>
      <c r="C28" s="188"/>
      <c r="D28" s="185"/>
      <c r="E28" s="20"/>
      <c r="F28" s="35"/>
      <c r="G28" s="22"/>
      <c r="L28" s="74">
        <f t="shared" si="0"/>
      </c>
      <c r="M28" s="75">
        <f t="shared" si="1"/>
        <v>0</v>
      </c>
    </row>
    <row r="29" spans="1:13" ht="12.75">
      <c r="A29" s="87"/>
      <c r="B29" s="2"/>
      <c r="C29" s="188"/>
      <c r="D29" s="185"/>
      <c r="E29" s="20"/>
      <c r="F29" s="35"/>
      <c r="G29" s="22"/>
      <c r="L29" s="74">
        <f t="shared" si="0"/>
      </c>
      <c r="M29" s="75">
        <f t="shared" si="1"/>
        <v>0</v>
      </c>
    </row>
    <row r="30" spans="1:13" ht="12.75">
      <c r="A30" s="87"/>
      <c r="B30" s="2"/>
      <c r="C30" s="188"/>
      <c r="D30" s="185"/>
      <c r="E30" s="20"/>
      <c r="F30" s="35"/>
      <c r="G30" s="22"/>
      <c r="L30" s="74">
        <f t="shared" si="0"/>
      </c>
      <c r="M30" s="75">
        <f t="shared" si="1"/>
        <v>0</v>
      </c>
    </row>
    <row r="31" spans="1:13" ht="12.75">
      <c r="A31" s="87"/>
      <c r="B31" s="2"/>
      <c r="C31" s="188"/>
      <c r="D31" s="185"/>
      <c r="E31" s="20"/>
      <c r="F31" s="35"/>
      <c r="G31" s="22"/>
      <c r="L31" s="74">
        <f t="shared" si="0"/>
      </c>
      <c r="M31" s="75">
        <f t="shared" si="1"/>
        <v>0</v>
      </c>
    </row>
    <row r="32" spans="1:13" ht="12.75">
      <c r="A32" s="87"/>
      <c r="B32" s="2"/>
      <c r="C32" s="188"/>
      <c r="D32" s="185"/>
      <c r="E32" s="20"/>
      <c r="F32" s="35"/>
      <c r="G32" s="22"/>
      <c r="L32" s="74">
        <f t="shared" si="0"/>
      </c>
      <c r="M32" s="75">
        <f t="shared" si="1"/>
        <v>0</v>
      </c>
    </row>
    <row r="33" spans="1:13" ht="12.75">
      <c r="A33" s="87"/>
      <c r="B33" s="2"/>
      <c r="C33" s="188"/>
      <c r="D33" s="185"/>
      <c r="E33" s="20"/>
      <c r="F33" s="35"/>
      <c r="G33" s="22"/>
      <c r="L33" s="74">
        <f t="shared" si="0"/>
      </c>
      <c r="M33" s="75">
        <f t="shared" si="1"/>
        <v>0</v>
      </c>
    </row>
    <row r="34" spans="1:13" ht="12.75">
      <c r="A34" s="8"/>
      <c r="B34" s="1"/>
      <c r="C34" s="188"/>
      <c r="D34" s="185"/>
      <c r="E34" s="20"/>
      <c r="F34" s="35"/>
      <c r="G34" s="22"/>
      <c r="L34" s="74">
        <f t="shared" si="0"/>
      </c>
      <c r="M34" s="75">
        <f t="shared" si="1"/>
        <v>0</v>
      </c>
    </row>
    <row r="35" spans="1:13" ht="12.75">
      <c r="A35" s="8"/>
      <c r="B35" s="1"/>
      <c r="C35" s="188"/>
      <c r="D35" s="185"/>
      <c r="E35" s="20"/>
      <c r="F35" s="35"/>
      <c r="G35" s="22"/>
      <c r="L35" s="74">
        <f t="shared" si="0"/>
      </c>
      <c r="M35" s="75">
        <f t="shared" si="1"/>
        <v>0</v>
      </c>
    </row>
    <row r="36" spans="1:13" ht="12.75">
      <c r="A36" s="87"/>
      <c r="B36" s="2"/>
      <c r="C36" s="188"/>
      <c r="D36" s="185"/>
      <c r="E36" s="20"/>
      <c r="F36" s="35"/>
      <c r="G36" s="22"/>
      <c r="L36" s="74">
        <f t="shared" si="0"/>
      </c>
      <c r="M36" s="75">
        <f t="shared" si="1"/>
        <v>0</v>
      </c>
    </row>
    <row r="37" spans="1:13" ht="12.75">
      <c r="A37" s="87"/>
      <c r="B37" s="2"/>
      <c r="C37" s="188"/>
      <c r="D37" s="185"/>
      <c r="E37" s="20"/>
      <c r="F37" s="35"/>
      <c r="G37" s="22"/>
      <c r="L37" s="74">
        <f t="shared" si="0"/>
      </c>
      <c r="M37" s="75">
        <f t="shared" si="1"/>
        <v>0</v>
      </c>
    </row>
    <row r="38" spans="1:13" ht="12.75">
      <c r="A38" s="87"/>
      <c r="B38" s="2"/>
      <c r="C38" s="188"/>
      <c r="D38" s="185"/>
      <c r="E38" s="20"/>
      <c r="F38" s="35"/>
      <c r="G38" s="22"/>
      <c r="L38" s="74">
        <f t="shared" si="0"/>
      </c>
      <c r="M38" s="75">
        <f t="shared" si="1"/>
        <v>0</v>
      </c>
    </row>
    <row r="39" spans="1:13" ht="12.75">
      <c r="A39" s="87"/>
      <c r="B39" s="2"/>
      <c r="C39" s="188"/>
      <c r="D39" s="185"/>
      <c r="E39" s="20"/>
      <c r="F39" s="35"/>
      <c r="G39" s="22"/>
      <c r="L39" s="74">
        <f t="shared" si="0"/>
      </c>
      <c r="M39" s="75">
        <f t="shared" si="1"/>
        <v>0</v>
      </c>
    </row>
    <row r="40" spans="1:13" ht="13.5" thickBot="1">
      <c r="A40" s="13"/>
      <c r="B40" s="98"/>
      <c r="C40" s="189"/>
      <c r="D40" s="180"/>
      <c r="E40" s="159"/>
      <c r="F40" s="91"/>
      <c r="G40" s="92"/>
      <c r="L40" s="74">
        <f t="shared" si="0"/>
      </c>
      <c r="M40" s="75">
        <f t="shared" si="1"/>
        <v>0</v>
      </c>
    </row>
    <row r="42" ht="12.75">
      <c r="G42" s="43">
        <f>SUM(G9:G40)</f>
        <v>703.5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M42"/>
  <sheetViews>
    <sheetView zoomScale="80" zoomScaleNormal="80" workbookViewId="0" topLeftCell="A1">
      <selection activeCell="D10" sqref="D10:G24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6" t="s">
        <v>101</v>
      </c>
      <c r="B1" s="27"/>
    </row>
    <row r="2" spans="1:2" ht="13.5" thickBot="1">
      <c r="A2" s="29" t="s">
        <v>77</v>
      </c>
      <c r="B2" s="28"/>
    </row>
    <row r="3" spans="1:2" ht="25.5">
      <c r="A3" s="12" t="s">
        <v>21</v>
      </c>
      <c r="B3" s="25">
        <v>135</v>
      </c>
    </row>
    <row r="4" spans="1:2" ht="25.5">
      <c r="A4" s="37" t="s">
        <v>19</v>
      </c>
      <c r="B4" s="44">
        <f>'Итог.'!AA69</f>
        <v>4294.540645739985</v>
      </c>
    </row>
    <row r="5" spans="1:2" ht="38.25">
      <c r="A5" s="36" t="s">
        <v>20</v>
      </c>
      <c r="B5" s="64">
        <f>SUM(D9:D50)</f>
        <v>702.6008109171278</v>
      </c>
    </row>
    <row r="6" spans="1:10" ht="13.5" thickBot="1">
      <c r="A6" s="13" t="s">
        <v>2</v>
      </c>
      <c r="B6" s="65">
        <v>0.5</v>
      </c>
      <c r="J6" s="4"/>
    </row>
    <row r="7" ht="13.5" thickBot="1">
      <c r="J7" s="4"/>
    </row>
    <row r="8" spans="1:13" s="3" customFormat="1" ht="27" customHeight="1" thickBot="1">
      <c r="A8" s="15" t="s">
        <v>3</v>
      </c>
      <c r="B8" s="16" t="s">
        <v>4</v>
      </c>
      <c r="C8" s="49" t="s">
        <v>10</v>
      </c>
      <c r="D8" s="34" t="s">
        <v>17</v>
      </c>
      <c r="E8" s="17" t="s">
        <v>12</v>
      </c>
      <c r="F8" s="17" t="s">
        <v>13</v>
      </c>
      <c r="G8" s="18" t="s">
        <v>1</v>
      </c>
      <c r="I8" s="11"/>
      <c r="L8" s="73" t="s">
        <v>27</v>
      </c>
      <c r="M8" s="73"/>
    </row>
    <row r="9" spans="1:13" ht="12.75">
      <c r="A9" s="113" t="s">
        <v>33</v>
      </c>
      <c r="B9" s="114" t="s">
        <v>34</v>
      </c>
      <c r="C9" s="7" t="s">
        <v>5</v>
      </c>
      <c r="D9" s="184">
        <f>VLOOKUP(A9&amp;B9,'Итог.'!$T$6:$AA$117,8,FALSE)</f>
        <v>702.6008109171278</v>
      </c>
      <c r="E9" s="47">
        <v>1</v>
      </c>
      <c r="F9" s="35">
        <f>VLOOKUP(E9,баллы!$A$2:$B$100,2,FALSE)</f>
        <v>100</v>
      </c>
      <c r="G9" s="21">
        <f>F9*(1+$B$6)*$B$3/100</f>
        <v>202.5</v>
      </c>
      <c r="L9" s="74" t="str">
        <f aca="true" t="shared" si="0" ref="L9:L40">A9&amp;B9</f>
        <v>СеменоваПолина</v>
      </c>
      <c r="M9" s="75">
        <f aca="true" t="shared" si="1" ref="M9:M40">G9</f>
        <v>202.5</v>
      </c>
    </row>
    <row r="10" spans="1:13" ht="12.75">
      <c r="A10" s="115"/>
      <c r="B10" s="83"/>
      <c r="C10" s="9"/>
      <c r="D10" s="185"/>
      <c r="E10" s="47"/>
      <c r="F10" s="35"/>
      <c r="G10" s="22"/>
      <c r="L10" s="74">
        <f t="shared" si="0"/>
      </c>
      <c r="M10" s="75">
        <f t="shared" si="1"/>
        <v>0</v>
      </c>
    </row>
    <row r="11" spans="1:13" ht="12.75">
      <c r="A11" s="115"/>
      <c r="B11" s="83"/>
      <c r="C11" s="9"/>
      <c r="D11" s="185"/>
      <c r="E11" s="47"/>
      <c r="F11" s="35"/>
      <c r="G11" s="22"/>
      <c r="L11" s="74">
        <f t="shared" si="0"/>
      </c>
      <c r="M11" s="75">
        <f t="shared" si="1"/>
        <v>0</v>
      </c>
    </row>
    <row r="12" spans="1:13" ht="12.75">
      <c r="A12" s="115"/>
      <c r="B12" s="83"/>
      <c r="C12" s="9"/>
      <c r="D12" s="185"/>
      <c r="E12" s="47"/>
      <c r="F12" s="35"/>
      <c r="G12" s="22"/>
      <c r="L12" s="74">
        <f t="shared" si="0"/>
      </c>
      <c r="M12" s="75">
        <f t="shared" si="1"/>
        <v>0</v>
      </c>
    </row>
    <row r="13" spans="1:13" ht="12.75">
      <c r="A13" s="115"/>
      <c r="B13" s="83"/>
      <c r="C13" s="9"/>
      <c r="D13" s="185"/>
      <c r="E13" s="47"/>
      <c r="F13" s="35"/>
      <c r="G13" s="22"/>
      <c r="L13" s="74">
        <f t="shared" si="0"/>
      </c>
      <c r="M13" s="75">
        <f t="shared" si="1"/>
        <v>0</v>
      </c>
    </row>
    <row r="14" spans="1:13" ht="12.75">
      <c r="A14" s="115"/>
      <c r="B14" s="83"/>
      <c r="C14" s="9"/>
      <c r="D14" s="185"/>
      <c r="E14" s="47"/>
      <c r="F14" s="35"/>
      <c r="G14" s="22"/>
      <c r="L14" s="74">
        <f t="shared" si="0"/>
      </c>
      <c r="M14" s="75">
        <f t="shared" si="1"/>
        <v>0</v>
      </c>
    </row>
    <row r="15" spans="1:13" ht="12.75">
      <c r="A15" s="115"/>
      <c r="B15" s="83"/>
      <c r="C15" s="9"/>
      <c r="D15" s="185"/>
      <c r="E15" s="47"/>
      <c r="F15" s="35"/>
      <c r="G15" s="22"/>
      <c r="L15" s="74">
        <f t="shared" si="0"/>
      </c>
      <c r="M15" s="75">
        <f t="shared" si="1"/>
        <v>0</v>
      </c>
    </row>
    <row r="16" spans="1:13" ht="12.75">
      <c r="A16" s="115"/>
      <c r="B16" s="83"/>
      <c r="C16" s="9"/>
      <c r="D16" s="185"/>
      <c r="E16" s="47"/>
      <c r="F16" s="35"/>
      <c r="G16" s="22"/>
      <c r="L16" s="74">
        <f t="shared" si="0"/>
      </c>
      <c r="M16" s="75">
        <f t="shared" si="1"/>
        <v>0</v>
      </c>
    </row>
    <row r="17" spans="1:13" ht="12.75">
      <c r="A17" s="115"/>
      <c r="B17" s="83"/>
      <c r="C17" s="9"/>
      <c r="D17" s="185"/>
      <c r="E17" s="47"/>
      <c r="F17" s="35"/>
      <c r="G17" s="22"/>
      <c r="L17" s="74">
        <f t="shared" si="0"/>
      </c>
      <c r="M17" s="75">
        <f t="shared" si="1"/>
        <v>0</v>
      </c>
    </row>
    <row r="18" spans="1:13" ht="12.75">
      <c r="A18" s="115"/>
      <c r="B18" s="83"/>
      <c r="C18" s="9"/>
      <c r="D18" s="185"/>
      <c r="E18" s="47"/>
      <c r="F18" s="35"/>
      <c r="G18" s="22"/>
      <c r="L18" s="74">
        <f t="shared" si="0"/>
      </c>
      <c r="M18" s="75">
        <f t="shared" si="1"/>
        <v>0</v>
      </c>
    </row>
    <row r="19" spans="1:13" ht="12.75">
      <c r="A19" s="103"/>
      <c r="B19" s="84"/>
      <c r="C19" s="9"/>
      <c r="D19" s="185"/>
      <c r="E19" s="47"/>
      <c r="F19" s="35"/>
      <c r="G19" s="22"/>
      <c r="L19" s="74">
        <f t="shared" si="0"/>
      </c>
      <c r="M19" s="75">
        <f t="shared" si="1"/>
        <v>0</v>
      </c>
    </row>
    <row r="20" spans="1:13" ht="12.75">
      <c r="A20" s="115"/>
      <c r="B20" s="83"/>
      <c r="C20" s="9"/>
      <c r="D20" s="185"/>
      <c r="E20" s="47"/>
      <c r="F20" s="35"/>
      <c r="G20" s="22"/>
      <c r="L20" s="74">
        <f t="shared" si="0"/>
      </c>
      <c r="M20" s="75">
        <f t="shared" si="1"/>
        <v>0</v>
      </c>
    </row>
    <row r="21" spans="1:13" ht="12.75">
      <c r="A21" s="115"/>
      <c r="B21" s="83"/>
      <c r="C21" s="9"/>
      <c r="D21" s="185"/>
      <c r="E21" s="47"/>
      <c r="F21" s="35"/>
      <c r="G21" s="22"/>
      <c r="L21" s="74">
        <f t="shared" si="0"/>
      </c>
      <c r="M21" s="75">
        <f t="shared" si="1"/>
        <v>0</v>
      </c>
    </row>
    <row r="22" spans="1:13" ht="12.75">
      <c r="A22" s="115"/>
      <c r="B22" s="83"/>
      <c r="C22" s="9"/>
      <c r="D22" s="185"/>
      <c r="E22" s="47"/>
      <c r="F22" s="35"/>
      <c r="G22" s="22"/>
      <c r="L22" s="74">
        <f t="shared" si="0"/>
      </c>
      <c r="M22" s="75">
        <f t="shared" si="1"/>
        <v>0</v>
      </c>
    </row>
    <row r="23" spans="1:13" ht="14.25" customHeight="1">
      <c r="A23" s="115"/>
      <c r="B23" s="83"/>
      <c r="C23" s="9"/>
      <c r="D23" s="185"/>
      <c r="E23" s="47"/>
      <c r="F23" s="35"/>
      <c r="G23" s="22"/>
      <c r="L23" s="74">
        <f t="shared" si="0"/>
      </c>
      <c r="M23" s="75">
        <f t="shared" si="1"/>
        <v>0</v>
      </c>
    </row>
    <row r="24" spans="1:13" ht="12.75">
      <c r="A24" s="115"/>
      <c r="B24" s="83"/>
      <c r="C24" s="9"/>
      <c r="D24" s="185"/>
      <c r="E24" s="47"/>
      <c r="F24" s="35"/>
      <c r="G24" s="22"/>
      <c r="L24" s="74">
        <f t="shared" si="0"/>
      </c>
      <c r="M24" s="75">
        <f t="shared" si="1"/>
        <v>0</v>
      </c>
    </row>
    <row r="25" spans="1:13" ht="12.75">
      <c r="A25" s="87"/>
      <c r="B25" s="2"/>
      <c r="C25" s="10"/>
      <c r="D25" s="185"/>
      <c r="E25" s="47"/>
      <c r="F25" s="35"/>
      <c r="G25" s="22"/>
      <c r="L25" s="74">
        <f t="shared" si="0"/>
      </c>
      <c r="M25" s="75">
        <f t="shared" si="1"/>
        <v>0</v>
      </c>
    </row>
    <row r="26" spans="1:13" ht="12.75">
      <c r="A26" s="87"/>
      <c r="B26" s="2"/>
      <c r="C26" s="10"/>
      <c r="D26" s="185"/>
      <c r="E26" s="47"/>
      <c r="F26" s="35"/>
      <c r="G26" s="22"/>
      <c r="L26" s="74">
        <f t="shared" si="0"/>
      </c>
      <c r="M26" s="75">
        <f t="shared" si="1"/>
        <v>0</v>
      </c>
    </row>
    <row r="27" spans="1:13" ht="12.75">
      <c r="A27" s="87"/>
      <c r="B27" s="2"/>
      <c r="C27" s="10"/>
      <c r="D27" s="185"/>
      <c r="E27" s="47"/>
      <c r="F27" s="35"/>
      <c r="G27" s="22"/>
      <c r="L27" s="74">
        <f t="shared" si="0"/>
      </c>
      <c r="M27" s="75">
        <f t="shared" si="1"/>
        <v>0</v>
      </c>
    </row>
    <row r="28" spans="1:13" ht="12.75">
      <c r="A28" s="87"/>
      <c r="B28" s="2"/>
      <c r="C28" s="10"/>
      <c r="D28" s="185"/>
      <c r="E28" s="47"/>
      <c r="F28" s="35"/>
      <c r="G28" s="22"/>
      <c r="L28" s="74">
        <f t="shared" si="0"/>
      </c>
      <c r="M28" s="75">
        <f t="shared" si="1"/>
        <v>0</v>
      </c>
    </row>
    <row r="29" spans="1:13" ht="12.75">
      <c r="A29" s="87"/>
      <c r="B29" s="2"/>
      <c r="C29" s="10"/>
      <c r="D29" s="185"/>
      <c r="E29" s="47"/>
      <c r="F29" s="35"/>
      <c r="G29" s="22"/>
      <c r="L29" s="74">
        <f t="shared" si="0"/>
      </c>
      <c r="M29" s="75">
        <f t="shared" si="1"/>
        <v>0</v>
      </c>
    </row>
    <row r="30" spans="1:13" ht="12.75">
      <c r="A30" s="87"/>
      <c r="B30" s="2"/>
      <c r="C30" s="10"/>
      <c r="D30" s="185"/>
      <c r="E30" s="47"/>
      <c r="F30" s="35"/>
      <c r="G30" s="22"/>
      <c r="L30" s="74">
        <f t="shared" si="0"/>
      </c>
      <c r="M30" s="75">
        <f t="shared" si="1"/>
        <v>0</v>
      </c>
    </row>
    <row r="31" spans="1:13" ht="12.75">
      <c r="A31" s="87"/>
      <c r="B31" s="2"/>
      <c r="C31" s="10"/>
      <c r="D31" s="185"/>
      <c r="E31" s="47"/>
      <c r="F31" s="35"/>
      <c r="G31" s="22"/>
      <c r="L31" s="74">
        <f t="shared" si="0"/>
      </c>
      <c r="M31" s="75">
        <f t="shared" si="1"/>
        <v>0</v>
      </c>
    </row>
    <row r="32" spans="1:13" ht="12.75">
      <c r="A32" s="87"/>
      <c r="B32" s="2"/>
      <c r="C32" s="10"/>
      <c r="D32" s="185"/>
      <c r="E32" s="47"/>
      <c r="F32" s="35"/>
      <c r="G32" s="22"/>
      <c r="L32" s="74">
        <f t="shared" si="0"/>
      </c>
      <c r="M32" s="75">
        <f t="shared" si="1"/>
        <v>0</v>
      </c>
    </row>
    <row r="33" spans="1:13" ht="12.75">
      <c r="A33" s="87"/>
      <c r="B33" s="2"/>
      <c r="C33" s="10"/>
      <c r="D33" s="185"/>
      <c r="E33" s="47"/>
      <c r="F33" s="35"/>
      <c r="G33" s="22"/>
      <c r="L33" s="74">
        <f t="shared" si="0"/>
      </c>
      <c r="M33" s="75">
        <f t="shared" si="1"/>
        <v>0</v>
      </c>
    </row>
    <row r="34" spans="1:13" ht="12.75">
      <c r="A34" s="8"/>
      <c r="B34" s="1"/>
      <c r="C34" s="10"/>
      <c r="D34" s="185"/>
      <c r="E34" s="47"/>
      <c r="F34" s="35"/>
      <c r="G34" s="22"/>
      <c r="L34" s="74">
        <f t="shared" si="0"/>
      </c>
      <c r="M34" s="75">
        <f t="shared" si="1"/>
        <v>0</v>
      </c>
    </row>
    <row r="35" spans="1:13" ht="12.75">
      <c r="A35" s="8"/>
      <c r="B35" s="1"/>
      <c r="C35" s="10"/>
      <c r="D35" s="185"/>
      <c r="E35" s="47"/>
      <c r="F35" s="35"/>
      <c r="G35" s="22"/>
      <c r="L35" s="74">
        <f t="shared" si="0"/>
      </c>
      <c r="M35" s="75">
        <f t="shared" si="1"/>
        <v>0</v>
      </c>
    </row>
    <row r="36" spans="1:13" ht="12.75">
      <c r="A36" s="87"/>
      <c r="B36" s="2"/>
      <c r="C36" s="10"/>
      <c r="D36" s="185"/>
      <c r="E36" s="47"/>
      <c r="F36" s="35"/>
      <c r="G36" s="22"/>
      <c r="L36" s="74">
        <f t="shared" si="0"/>
      </c>
      <c r="M36" s="75">
        <f t="shared" si="1"/>
        <v>0</v>
      </c>
    </row>
    <row r="37" spans="1:13" ht="12.75">
      <c r="A37" s="87"/>
      <c r="B37" s="2"/>
      <c r="C37" s="10"/>
      <c r="D37" s="185"/>
      <c r="E37" s="47"/>
      <c r="F37" s="35"/>
      <c r="G37" s="22"/>
      <c r="L37" s="74">
        <f t="shared" si="0"/>
      </c>
      <c r="M37" s="75">
        <f t="shared" si="1"/>
        <v>0</v>
      </c>
    </row>
    <row r="38" spans="1:13" ht="12.75">
      <c r="A38" s="87"/>
      <c r="B38" s="2"/>
      <c r="C38" s="10"/>
      <c r="D38" s="185"/>
      <c r="E38" s="47"/>
      <c r="F38" s="35"/>
      <c r="G38" s="22"/>
      <c r="L38" s="74">
        <f t="shared" si="0"/>
      </c>
      <c r="M38" s="75">
        <f t="shared" si="1"/>
        <v>0</v>
      </c>
    </row>
    <row r="39" spans="1:13" ht="12.75">
      <c r="A39" s="87"/>
      <c r="B39" s="2"/>
      <c r="C39" s="10"/>
      <c r="D39" s="185"/>
      <c r="E39" s="47"/>
      <c r="F39" s="35"/>
      <c r="G39" s="22"/>
      <c r="L39" s="74">
        <f t="shared" si="0"/>
      </c>
      <c r="M39" s="75">
        <f t="shared" si="1"/>
        <v>0</v>
      </c>
    </row>
    <row r="40" spans="1:13" ht="13.5" thickBot="1">
      <c r="A40" s="13"/>
      <c r="B40" s="98"/>
      <c r="C40" s="99"/>
      <c r="D40" s="180"/>
      <c r="E40" s="175"/>
      <c r="F40" s="91"/>
      <c r="G40" s="92"/>
      <c r="L40" s="74">
        <f t="shared" si="0"/>
      </c>
      <c r="M40" s="75">
        <f t="shared" si="1"/>
        <v>0</v>
      </c>
    </row>
    <row r="42" ht="12.75">
      <c r="G42" s="43">
        <f>SUM(G9:G40)</f>
        <v>202.5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GEOKHI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Tkachev V.V.</dc:creator>
  <cp:keywords/>
  <dc:description/>
  <cp:lastModifiedBy>Dlinn</cp:lastModifiedBy>
  <cp:lastPrinted>2007-09-29T12:35:09Z</cp:lastPrinted>
  <dcterms:created xsi:type="dcterms:W3CDTF">2007-02-12T11:00:23Z</dcterms:created>
  <dcterms:modified xsi:type="dcterms:W3CDTF">2008-09-22T17:11:30Z</dcterms:modified>
  <cp:category/>
  <cp:version/>
  <cp:contentType/>
  <cp:contentStatus/>
</cp:coreProperties>
</file>