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60" windowWidth="16380" windowHeight="8130" tabRatio="819" activeTab="1"/>
  </bookViews>
  <sheets>
    <sheet name="Contests" sheetId="16" r:id="rId1"/>
    <sheet name="Итог." sheetId="1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4" r:id="rId13"/>
    <sheet name="12" sheetId="15" r:id="rId14"/>
    <sheet name="13" sheetId="17" r:id="rId15"/>
    <sheet name="14" sheetId="18" r:id="rId16"/>
    <sheet name="15" sheetId="19" r:id="rId17"/>
    <sheet name="баллы" sheetId="12" r:id="rId18"/>
  </sheets>
  <definedNames>
    <definedName name="_xlnm.Print_Area" localSheetId="1">Итог.!$A$1:$AJ$94</definedName>
  </definedNames>
  <calcPr calcId="145621"/>
</workbook>
</file>

<file path=xl/calcChain.xml><?xml version="1.0" encoding="utf-8"?>
<calcChain xmlns="http://schemas.openxmlformats.org/spreadsheetml/2006/main">
  <c r="AG146" i="1" l="1"/>
  <c r="G11" i="18"/>
  <c r="F13" i="18"/>
  <c r="G13" i="18" s="1"/>
  <c r="F12" i="18"/>
  <c r="G12" i="18" s="1"/>
  <c r="F12" i="17"/>
  <c r="G12" i="17" s="1"/>
  <c r="F11" i="17"/>
  <c r="G11" i="17" s="1"/>
  <c r="F11" i="15" l="1"/>
  <c r="G11" i="15" s="1"/>
  <c r="F11" i="14"/>
  <c r="G11" i="14" s="1"/>
  <c r="F13" i="11" l="1"/>
  <c r="G13" i="11" s="1"/>
  <c r="F12" i="11"/>
  <c r="G12" i="11" s="1"/>
  <c r="G11" i="11" l="1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1" i="10"/>
  <c r="AN142" i="1"/>
  <c r="AO142" i="1"/>
  <c r="AN143" i="1"/>
  <c r="AO143" i="1"/>
  <c r="AN140" i="1"/>
  <c r="AO140" i="1"/>
  <c r="AN141" i="1"/>
  <c r="AO141" i="1"/>
  <c r="F17" i="9" l="1"/>
  <c r="F16" i="9"/>
  <c r="F15" i="9"/>
  <c r="F14" i="9"/>
  <c r="F13" i="9"/>
  <c r="F12" i="9"/>
  <c r="F11" i="9"/>
  <c r="AN136" i="1"/>
  <c r="AO136" i="1"/>
  <c r="AN137" i="1"/>
  <c r="AO137" i="1"/>
  <c r="AN138" i="1"/>
  <c r="AO138" i="1"/>
  <c r="AN139" i="1"/>
  <c r="AO139" i="1"/>
  <c r="F16" i="8" l="1"/>
  <c r="F15" i="8"/>
  <c r="F14" i="8"/>
  <c r="F13" i="8"/>
  <c r="F12" i="8"/>
  <c r="F11" i="8"/>
  <c r="F10" i="8"/>
  <c r="AN133" i="1"/>
  <c r="AO133" i="1"/>
  <c r="AN134" i="1"/>
  <c r="AO134" i="1"/>
  <c r="AN135" i="1"/>
  <c r="AO135" i="1"/>
  <c r="F18" i="7" l="1"/>
  <c r="F17" i="7"/>
  <c r="F16" i="7"/>
  <c r="F15" i="7"/>
  <c r="F14" i="7"/>
  <c r="F13" i="7"/>
  <c r="F12" i="7"/>
  <c r="F11" i="7"/>
  <c r="G13" i="6" l="1"/>
  <c r="G12" i="6"/>
  <c r="F16" i="6"/>
  <c r="G16" i="6" s="1"/>
  <c r="F15" i="6"/>
  <c r="G15" i="6" s="1"/>
  <c r="F14" i="6"/>
  <c r="G14" i="6" s="1"/>
  <c r="F11" i="6"/>
  <c r="G11" i="6" s="1"/>
  <c r="F10" i="6"/>
  <c r="AN132" i="1" l="1"/>
  <c r="AO132" i="1"/>
  <c r="F19" i="4"/>
  <c r="F18" i="4"/>
  <c r="F17" i="4"/>
  <c r="F16" i="4"/>
  <c r="F15" i="4"/>
  <c r="F14" i="4"/>
  <c r="F13" i="4"/>
  <c r="F12" i="4"/>
  <c r="F11" i="4"/>
  <c r="AN128" i="1" l="1"/>
  <c r="AO128" i="1"/>
  <c r="AN129" i="1"/>
  <c r="AO129" i="1"/>
  <c r="AN130" i="1"/>
  <c r="AO130" i="1"/>
  <c r="AN131" i="1"/>
  <c r="AO131" i="1"/>
  <c r="F14" i="3"/>
  <c r="F13" i="3"/>
  <c r="F12" i="3"/>
  <c r="F11" i="3"/>
  <c r="F27" i="2" l="1"/>
  <c r="F26" i="2"/>
  <c r="F25" i="2"/>
  <c r="F24" i="2"/>
  <c r="F23" i="2"/>
  <c r="F22" i="2"/>
  <c r="F21" i="2"/>
  <c r="F17" i="2"/>
  <c r="F16" i="2"/>
  <c r="F14" i="2"/>
  <c r="F13" i="2"/>
  <c r="F12" i="2"/>
  <c r="F11" i="2"/>
  <c r="AO125" i="1"/>
  <c r="AO126" i="1"/>
  <c r="AO127" i="1"/>
  <c r="AN125" i="1"/>
  <c r="AN126" i="1"/>
  <c r="AN127" i="1"/>
  <c r="AO124" i="1" l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F10" i="14"/>
  <c r="F10" i="11"/>
  <c r="F10" i="10"/>
  <c r="F10" i="9"/>
  <c r="F19" i="16"/>
  <c r="F18" i="16"/>
  <c r="BC5" i="1"/>
  <c r="BC146" i="1"/>
  <c r="D4" i="19" s="1"/>
  <c r="F17" i="16"/>
  <c r="A2" i="19"/>
  <c r="F10" i="19"/>
  <c r="L10" i="19"/>
  <c r="L11" i="19"/>
  <c r="M11" i="19"/>
  <c r="L12" i="19"/>
  <c r="M12" i="19"/>
  <c r="L13" i="19"/>
  <c r="M13" i="19"/>
  <c r="L14" i="19"/>
  <c r="M14" i="19"/>
  <c r="L15" i="19"/>
  <c r="M15" i="19"/>
  <c r="L16" i="19"/>
  <c r="M16" i="19"/>
  <c r="L17" i="19"/>
  <c r="M17" i="19"/>
  <c r="L18" i="19"/>
  <c r="M18" i="19"/>
  <c r="L19" i="19"/>
  <c r="M19" i="19"/>
  <c r="L20" i="19"/>
  <c r="M20" i="19"/>
  <c r="L21" i="19"/>
  <c r="M21" i="19"/>
  <c r="L22" i="19"/>
  <c r="M22" i="19"/>
  <c r="L23" i="19"/>
  <c r="M23" i="19"/>
  <c r="L24" i="19"/>
  <c r="M24" i="19"/>
  <c r="L25" i="19"/>
  <c r="M25" i="19"/>
  <c r="L26" i="19"/>
  <c r="M26" i="19"/>
  <c r="L27" i="19"/>
  <c r="M27" i="19"/>
  <c r="L28" i="19"/>
  <c r="M28" i="19"/>
  <c r="L29" i="19"/>
  <c r="M29" i="19"/>
  <c r="L30" i="19"/>
  <c r="M30" i="19"/>
  <c r="L31" i="19"/>
  <c r="M31" i="19"/>
  <c r="L32" i="19"/>
  <c r="M32" i="19"/>
  <c r="L33" i="19"/>
  <c r="M33" i="19"/>
  <c r="L34" i="19"/>
  <c r="M34" i="19"/>
  <c r="L35" i="19"/>
  <c r="M35" i="19"/>
  <c r="L36" i="19"/>
  <c r="M36" i="19"/>
  <c r="L37" i="19"/>
  <c r="M37" i="19"/>
  <c r="L38" i="19"/>
  <c r="M38" i="19"/>
  <c r="L39" i="19"/>
  <c r="M39" i="19"/>
  <c r="L40" i="19"/>
  <c r="M40" i="19"/>
  <c r="M41" i="19"/>
  <c r="M42" i="19"/>
  <c r="M43" i="19"/>
  <c r="M44" i="19"/>
  <c r="M45" i="19"/>
  <c r="M46" i="19"/>
  <c r="M47" i="19"/>
  <c r="M48" i="19"/>
  <c r="M49" i="19"/>
  <c r="A2" i="18"/>
  <c r="F10" i="18"/>
  <c r="L10" i="18"/>
  <c r="L11" i="18"/>
  <c r="M11" i="18"/>
  <c r="L12" i="18"/>
  <c r="M12" i="18"/>
  <c r="L13" i="18"/>
  <c r="M13" i="18"/>
  <c r="L14" i="18"/>
  <c r="M14" i="18"/>
  <c r="L15" i="18"/>
  <c r="M15" i="18"/>
  <c r="L16" i="18"/>
  <c r="M16" i="18"/>
  <c r="L17" i="18"/>
  <c r="M17" i="18"/>
  <c r="L18" i="18"/>
  <c r="M18" i="18"/>
  <c r="L19" i="18"/>
  <c r="M19" i="18"/>
  <c r="L20" i="18"/>
  <c r="M20" i="18"/>
  <c r="L21" i="18"/>
  <c r="M21" i="18"/>
  <c r="L22" i="18"/>
  <c r="M22" i="18"/>
  <c r="L23" i="18"/>
  <c r="M23" i="18"/>
  <c r="L24" i="18"/>
  <c r="M24" i="18"/>
  <c r="L25" i="18"/>
  <c r="M25" i="18"/>
  <c r="L26" i="18"/>
  <c r="M26" i="18"/>
  <c r="L27" i="18"/>
  <c r="M27" i="18"/>
  <c r="L28" i="18"/>
  <c r="M28" i="18"/>
  <c r="L29" i="18"/>
  <c r="M29" i="18"/>
  <c r="L30" i="18"/>
  <c r="M30" i="18"/>
  <c r="L31" i="18"/>
  <c r="M31" i="18"/>
  <c r="L32" i="18"/>
  <c r="M32" i="18"/>
  <c r="L33" i="18"/>
  <c r="M33" i="18"/>
  <c r="L34" i="18"/>
  <c r="M34" i="18"/>
  <c r="L35" i="18"/>
  <c r="M35" i="18"/>
  <c r="L36" i="18"/>
  <c r="M36" i="18"/>
  <c r="L37" i="18"/>
  <c r="M37" i="18"/>
  <c r="L38" i="18"/>
  <c r="M38" i="18"/>
  <c r="L39" i="18"/>
  <c r="M39" i="18"/>
  <c r="L40" i="18"/>
  <c r="M40" i="18"/>
  <c r="M41" i="18"/>
  <c r="M42" i="18"/>
  <c r="M43" i="18"/>
  <c r="M44" i="18"/>
  <c r="M45" i="18"/>
  <c r="M46" i="18"/>
  <c r="M47" i="18"/>
  <c r="M48" i="18"/>
  <c r="M49" i="18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F10" i="2"/>
  <c r="L10" i="2"/>
  <c r="M29" i="2"/>
  <c r="M31" i="2"/>
  <c r="M30" i="2"/>
  <c r="M32" i="2"/>
  <c r="M28" i="2"/>
  <c r="F5" i="16"/>
  <c r="S5" i="1" s="1"/>
  <c r="AO5" i="1" s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F10" i="17"/>
  <c r="L10" i="17"/>
  <c r="A2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M23" i="17"/>
  <c r="L24" i="17"/>
  <c r="M24" i="17"/>
  <c r="L25" i="17"/>
  <c r="M25" i="17"/>
  <c r="L26" i="17"/>
  <c r="M26" i="17"/>
  <c r="L27" i="17"/>
  <c r="M27" i="17"/>
  <c r="L28" i="17"/>
  <c r="M28" i="17"/>
  <c r="L29" i="17"/>
  <c r="M29" i="17"/>
  <c r="L30" i="17"/>
  <c r="M30" i="17"/>
  <c r="L31" i="17"/>
  <c r="M31" i="17"/>
  <c r="L32" i="17"/>
  <c r="M32" i="17"/>
  <c r="L33" i="17"/>
  <c r="M33" i="17"/>
  <c r="L34" i="17"/>
  <c r="M34" i="17"/>
  <c r="L35" i="17"/>
  <c r="M35" i="17"/>
  <c r="L36" i="17"/>
  <c r="M36" i="17"/>
  <c r="L37" i="17"/>
  <c r="M37" i="17"/>
  <c r="L38" i="17"/>
  <c r="M38" i="17"/>
  <c r="L39" i="17"/>
  <c r="M39" i="17"/>
  <c r="L40" i="17"/>
  <c r="M40" i="17"/>
  <c r="M41" i="17"/>
  <c r="M42" i="17"/>
  <c r="M43" i="17"/>
  <c r="M44" i="17"/>
  <c r="M45" i="17"/>
  <c r="M46" i="17"/>
  <c r="M47" i="17"/>
  <c r="M48" i="17"/>
  <c r="M49" i="17"/>
  <c r="M12" i="15"/>
  <c r="M13" i="15"/>
  <c r="M11" i="1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F10" i="7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10" i="7"/>
  <c r="L11" i="7"/>
  <c r="L12" i="7"/>
  <c r="L13" i="7"/>
  <c r="L14" i="7"/>
  <c r="L15" i="7"/>
  <c r="L16" i="7"/>
  <c r="L17" i="7"/>
  <c r="L18" i="7"/>
  <c r="L10" i="8"/>
  <c r="L11" i="8"/>
  <c r="L12" i="8"/>
  <c r="L13" i="8"/>
  <c r="L14" i="8"/>
  <c r="L15" i="8"/>
  <c r="L16" i="8"/>
  <c r="L17" i="8"/>
  <c r="L18" i="8"/>
  <c r="L19" i="8"/>
  <c r="L20" i="8"/>
  <c r="L21" i="8"/>
  <c r="M19" i="8"/>
  <c r="M20" i="8"/>
  <c r="M21" i="8"/>
  <c r="L10" i="9"/>
  <c r="L11" i="9"/>
  <c r="L12" i="9"/>
  <c r="L13" i="9"/>
  <c r="L14" i="9"/>
  <c r="L15" i="9"/>
  <c r="L16" i="9"/>
  <c r="L17" i="9"/>
  <c r="L18" i="9"/>
  <c r="L19" i="9"/>
  <c r="L20" i="9"/>
  <c r="L21" i="9"/>
  <c r="L10" i="10"/>
  <c r="L11" i="10"/>
  <c r="L12" i="10"/>
  <c r="L13" i="10"/>
  <c r="L14" i="10"/>
  <c r="L10" i="11"/>
  <c r="L11" i="11"/>
  <c r="L12" i="11"/>
  <c r="L13" i="11"/>
  <c r="L10" i="14"/>
  <c r="L11" i="14"/>
  <c r="L12" i="14"/>
  <c r="L13" i="14"/>
  <c r="M13" i="14"/>
  <c r="M12" i="14"/>
  <c r="M11" i="14"/>
  <c r="L29" i="5"/>
  <c r="M29" i="5"/>
  <c r="L30" i="5"/>
  <c r="M30" i="5"/>
  <c r="F6" i="16"/>
  <c r="T5" i="1" s="1"/>
  <c r="AP5" i="1" s="1"/>
  <c r="F7" i="16"/>
  <c r="F8" i="16"/>
  <c r="V5" i="1" s="1"/>
  <c r="AR5" i="1" s="1"/>
  <c r="F9" i="16"/>
  <c r="W5" i="1" s="1"/>
  <c r="AS5" i="1" s="1"/>
  <c r="F10" i="16"/>
  <c r="X5" i="1" s="1"/>
  <c r="AT5" i="1" s="1"/>
  <c r="F11" i="16"/>
  <c r="Y5" i="1" s="1"/>
  <c r="AU5" i="1" s="1"/>
  <c r="F12" i="16"/>
  <c r="Z5" i="1" s="1"/>
  <c r="AV5" i="1" s="1"/>
  <c r="F13" i="16"/>
  <c r="F14" i="16"/>
  <c r="AB5" i="1" s="1"/>
  <c r="AX5" i="1" s="1"/>
  <c r="F15" i="16"/>
  <c r="AC5" i="1" s="1"/>
  <c r="AY5" i="1" s="1"/>
  <c r="F16" i="16"/>
  <c r="AD5" i="1" s="1"/>
  <c r="AZ5" i="1" s="1"/>
  <c r="A2" i="15"/>
  <c r="A2" i="14"/>
  <c r="A2" i="11"/>
  <c r="A2" i="10"/>
  <c r="A2" i="9"/>
  <c r="A2" i="8"/>
  <c r="A2" i="7"/>
  <c r="A2" i="6"/>
  <c r="A2" i="5"/>
  <c r="A2" i="4"/>
  <c r="A2" i="3"/>
  <c r="A2" i="2"/>
  <c r="A2" i="1"/>
  <c r="F10" i="3"/>
  <c r="L10" i="3"/>
  <c r="F10" i="4"/>
  <c r="L10" i="4"/>
  <c r="L10" i="15"/>
  <c r="U5" i="1"/>
  <c r="AQ5" i="1" s="1"/>
  <c r="AA5" i="1"/>
  <c r="AW5" i="1" s="1"/>
  <c r="A1" i="15"/>
  <c r="A1" i="10"/>
  <c r="A1" i="4"/>
  <c r="A1" i="2"/>
  <c r="L35" i="2"/>
  <c r="L36" i="2"/>
  <c r="L37" i="2"/>
  <c r="L38" i="2"/>
  <c r="L39" i="2"/>
  <c r="M33" i="2"/>
  <c r="M35" i="2"/>
  <c r="M34" i="2"/>
  <c r="M38" i="2"/>
  <c r="M37" i="2"/>
  <c r="M39" i="2"/>
  <c r="M36" i="2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M35" i="3"/>
  <c r="M34" i="3"/>
  <c r="M36" i="3"/>
  <c r="M37" i="3"/>
  <c r="M39" i="3"/>
  <c r="M43" i="3"/>
  <c r="M38" i="3"/>
  <c r="M33" i="3"/>
  <c r="M40" i="3"/>
  <c r="M44" i="3"/>
  <c r="M45" i="3"/>
  <c r="M41" i="3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M21" i="4"/>
  <c r="M22" i="4"/>
  <c r="M20" i="4"/>
  <c r="M23" i="4"/>
  <c r="L19" i="7"/>
  <c r="L20" i="7"/>
  <c r="L21" i="7"/>
  <c r="L22" i="7"/>
  <c r="L23" i="7"/>
  <c r="M19" i="7"/>
  <c r="M22" i="7"/>
  <c r="M23" i="7"/>
  <c r="M21" i="7"/>
  <c r="M20" i="7"/>
  <c r="L22" i="9"/>
  <c r="L23" i="9"/>
  <c r="L24" i="9"/>
  <c r="L25" i="9"/>
  <c r="L26" i="9"/>
  <c r="L27" i="9"/>
  <c r="L28" i="9"/>
  <c r="L29" i="9"/>
  <c r="M14" i="14"/>
  <c r="M15" i="14"/>
  <c r="M16" i="14"/>
  <c r="C27" i="12"/>
  <c r="C15" i="12"/>
  <c r="L11" i="15"/>
  <c r="L12" i="15"/>
  <c r="L13" i="15"/>
  <c r="L14" i="15"/>
  <c r="M14" i="15"/>
  <c r="L15" i="15"/>
  <c r="M15" i="15"/>
  <c r="L16" i="15"/>
  <c r="M16" i="15"/>
  <c r="L17" i="15"/>
  <c r="M17" i="15"/>
  <c r="L18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L25" i="15"/>
  <c r="M25" i="15"/>
  <c r="L26" i="15"/>
  <c r="M26" i="15"/>
  <c r="L27" i="15"/>
  <c r="M27" i="15"/>
  <c r="L28" i="15"/>
  <c r="M28" i="15"/>
  <c r="L29" i="15"/>
  <c r="M29" i="15"/>
  <c r="L30" i="15"/>
  <c r="M30" i="15"/>
  <c r="L31" i="15"/>
  <c r="M31" i="15"/>
  <c r="L32" i="15"/>
  <c r="M32" i="15"/>
  <c r="L33" i="15"/>
  <c r="M33" i="15"/>
  <c r="L34" i="15"/>
  <c r="M34" i="15"/>
  <c r="L35" i="15"/>
  <c r="M35" i="15"/>
  <c r="L36" i="15"/>
  <c r="M36" i="15"/>
  <c r="L37" i="15"/>
  <c r="M37" i="15"/>
  <c r="L38" i="15"/>
  <c r="M38" i="15"/>
  <c r="L39" i="15"/>
  <c r="M39" i="15"/>
  <c r="L40" i="15"/>
  <c r="M40" i="15"/>
  <c r="M41" i="15"/>
  <c r="M42" i="15"/>
  <c r="M43" i="15"/>
  <c r="M44" i="15"/>
  <c r="M45" i="15"/>
  <c r="M46" i="15"/>
  <c r="M47" i="15"/>
  <c r="M48" i="15"/>
  <c r="M49" i="15"/>
  <c r="L14" i="14"/>
  <c r="L15" i="14"/>
  <c r="L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L34" i="14"/>
  <c r="M34" i="14"/>
  <c r="L35" i="14"/>
  <c r="M35" i="14"/>
  <c r="L36" i="14"/>
  <c r="M36" i="14"/>
  <c r="L37" i="14"/>
  <c r="M37" i="14"/>
  <c r="L38" i="14"/>
  <c r="M38" i="14"/>
  <c r="L39" i="14"/>
  <c r="M39" i="14"/>
  <c r="L40" i="14"/>
  <c r="M40" i="14"/>
  <c r="M41" i="14"/>
  <c r="M42" i="14"/>
  <c r="M43" i="14"/>
  <c r="M44" i="14"/>
  <c r="M45" i="14"/>
  <c r="M46" i="14"/>
  <c r="M47" i="14"/>
  <c r="M48" i="14"/>
  <c r="M49" i="1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11" i="11"/>
  <c r="M12" i="11"/>
  <c r="M13" i="11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M38" i="11"/>
  <c r="M39" i="11"/>
  <c r="M40" i="11"/>
  <c r="M41" i="11"/>
  <c r="M42" i="11"/>
  <c r="M43" i="11"/>
  <c r="M44" i="11"/>
  <c r="M45" i="11"/>
  <c r="M46" i="11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L39" i="8"/>
  <c r="M39" i="8"/>
  <c r="L40" i="8"/>
  <c r="M40" i="8"/>
  <c r="L41" i="8"/>
  <c r="M41" i="8"/>
  <c r="M42" i="8"/>
  <c r="M43" i="8"/>
  <c r="M44" i="8"/>
  <c r="M45" i="8"/>
  <c r="M46" i="8"/>
  <c r="M47" i="8"/>
  <c r="M48" i="8"/>
  <c r="M49" i="8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M42" i="6"/>
  <c r="M43" i="6"/>
  <c r="M44" i="6"/>
  <c r="M45" i="6"/>
  <c r="M46" i="6"/>
  <c r="M47" i="6"/>
  <c r="M48" i="6"/>
  <c r="M49" i="6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42" i="3"/>
  <c r="M46" i="3"/>
  <c r="M47" i="3"/>
  <c r="M48" i="3"/>
  <c r="L30" i="9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M41" i="9"/>
  <c r="M42" i="9"/>
  <c r="M43" i="9"/>
  <c r="M44" i="9"/>
  <c r="M45" i="9"/>
  <c r="M46" i="9"/>
  <c r="M47" i="9"/>
  <c r="M48" i="9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M42" i="7"/>
  <c r="M43" i="7"/>
  <c r="M44" i="7"/>
  <c r="M45" i="7"/>
  <c r="M46" i="7"/>
  <c r="M47" i="7"/>
  <c r="M48" i="7"/>
  <c r="M49" i="7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M31" i="10"/>
  <c r="L32" i="10"/>
  <c r="M32" i="10"/>
  <c r="L33" i="10"/>
  <c r="M33" i="10"/>
  <c r="L34" i="10"/>
  <c r="M34" i="10"/>
  <c r="L35" i="10"/>
  <c r="M35" i="10"/>
  <c r="L36" i="10"/>
  <c r="M36" i="10"/>
  <c r="L37" i="10"/>
  <c r="M37" i="10"/>
  <c r="L38" i="10"/>
  <c r="M38" i="10"/>
  <c r="L39" i="10"/>
  <c r="M39" i="10"/>
  <c r="L40" i="10"/>
  <c r="M40" i="10"/>
  <c r="L41" i="10"/>
  <c r="M41" i="10"/>
  <c r="M42" i="10"/>
  <c r="M43" i="10"/>
  <c r="M44" i="10"/>
  <c r="M45" i="10"/>
  <c r="M46" i="10"/>
  <c r="M47" i="10"/>
  <c r="M48" i="10"/>
  <c r="M49" i="10"/>
  <c r="C11" i="12"/>
  <c r="C19" i="12"/>
  <c r="M13" i="5"/>
  <c r="M14" i="5"/>
  <c r="M12" i="5"/>
  <c r="M11" i="5"/>
  <c r="M13" i="6"/>
  <c r="M12" i="6"/>
  <c r="M14" i="6"/>
  <c r="M15" i="6"/>
  <c r="M21" i="6"/>
  <c r="M28" i="6"/>
  <c r="M16" i="6"/>
  <c r="M17" i="6"/>
  <c r="M18" i="6"/>
  <c r="M19" i="6"/>
  <c r="M20" i="6"/>
  <c r="M23" i="6"/>
  <c r="M25" i="6"/>
  <c r="M22" i="6"/>
  <c r="M24" i="6"/>
  <c r="M26" i="6"/>
  <c r="M27" i="6"/>
  <c r="M11" i="6"/>
  <c r="M18" i="8"/>
  <c r="M17" i="8"/>
  <c r="M13" i="17"/>
  <c r="M11" i="17"/>
  <c r="AE13" i="1" s="1"/>
  <c r="M12" i="17"/>
  <c r="AE19" i="1" s="1"/>
  <c r="M14" i="17"/>
  <c r="M15" i="17"/>
  <c r="M16" i="17"/>
  <c r="M17" i="17"/>
  <c r="M18" i="17"/>
  <c r="M21" i="17"/>
  <c r="M19" i="17"/>
  <c r="M20" i="17"/>
  <c r="M22" i="17"/>
  <c r="M31" i="3"/>
  <c r="M32" i="3"/>
  <c r="U52" i="1" l="1"/>
  <c r="U53" i="1"/>
  <c r="U42" i="1"/>
  <c r="U48" i="1"/>
  <c r="U49" i="1"/>
  <c r="U50" i="1"/>
  <c r="U24" i="1"/>
  <c r="U29" i="1"/>
  <c r="U25" i="1"/>
  <c r="U15" i="1"/>
  <c r="U12" i="1"/>
  <c r="U63" i="1"/>
  <c r="U39" i="1"/>
  <c r="U18" i="1"/>
  <c r="U35" i="1"/>
  <c r="U51" i="1"/>
  <c r="U37" i="1"/>
  <c r="U68" i="1"/>
  <c r="U40" i="1"/>
  <c r="U61" i="1"/>
  <c r="U31" i="1"/>
  <c r="U43" i="1"/>
  <c r="U21" i="1"/>
  <c r="U38" i="1"/>
  <c r="U41" i="1"/>
  <c r="U55" i="1"/>
  <c r="U23" i="1"/>
  <c r="U67" i="1"/>
  <c r="U45" i="1"/>
  <c r="U69" i="1"/>
  <c r="U71" i="1"/>
  <c r="U73" i="1"/>
  <c r="U75" i="1"/>
  <c r="U77" i="1"/>
  <c r="U79" i="1"/>
  <c r="U81" i="1"/>
  <c r="U83" i="1"/>
  <c r="U85" i="1"/>
  <c r="U87" i="1"/>
  <c r="U89" i="1"/>
  <c r="U91" i="1"/>
  <c r="U93" i="1"/>
  <c r="U95" i="1"/>
  <c r="U97" i="1"/>
  <c r="U99" i="1"/>
  <c r="U101" i="1"/>
  <c r="U103" i="1"/>
  <c r="U105" i="1"/>
  <c r="U106" i="1"/>
  <c r="U108" i="1"/>
  <c r="U110" i="1"/>
  <c r="U112" i="1"/>
  <c r="U114" i="1"/>
  <c r="U116" i="1"/>
  <c r="U27" i="1"/>
  <c r="U119" i="1"/>
  <c r="U121" i="1"/>
  <c r="U123" i="1"/>
  <c r="U124" i="1"/>
  <c r="U126" i="1"/>
  <c r="U128" i="1"/>
  <c r="U130" i="1"/>
  <c r="U132" i="1"/>
  <c r="U134" i="1"/>
  <c r="U136" i="1"/>
  <c r="U138" i="1"/>
  <c r="U140" i="1"/>
  <c r="U142" i="1"/>
  <c r="U14" i="1"/>
  <c r="U58" i="1"/>
  <c r="U22" i="1"/>
  <c r="U19" i="1"/>
  <c r="U32" i="1"/>
  <c r="U33" i="1"/>
  <c r="U26" i="1"/>
  <c r="U64" i="1"/>
  <c r="U59" i="1"/>
  <c r="U60" i="1"/>
  <c r="U47" i="1"/>
  <c r="U65" i="1"/>
  <c r="U36" i="1"/>
  <c r="U62" i="1"/>
  <c r="U54" i="1"/>
  <c r="U66" i="1"/>
  <c r="U44" i="1"/>
  <c r="U20" i="1"/>
  <c r="U56" i="1"/>
  <c r="U13" i="1"/>
  <c r="U70" i="1"/>
  <c r="U72" i="1"/>
  <c r="U74" i="1"/>
  <c r="U76" i="1"/>
  <c r="U78" i="1"/>
  <c r="U80" i="1"/>
  <c r="U82" i="1"/>
  <c r="U84" i="1"/>
  <c r="U86" i="1"/>
  <c r="U88" i="1"/>
  <c r="U90" i="1"/>
  <c r="U92" i="1"/>
  <c r="U94" i="1"/>
  <c r="U96" i="1"/>
  <c r="U98" i="1"/>
  <c r="U100" i="1"/>
  <c r="U102" i="1"/>
  <c r="U104" i="1"/>
  <c r="U28" i="1"/>
  <c r="U107" i="1"/>
  <c r="U109" i="1"/>
  <c r="U111" i="1"/>
  <c r="U113" i="1"/>
  <c r="U115" i="1"/>
  <c r="U117" i="1"/>
  <c r="U118" i="1"/>
  <c r="U120" i="1"/>
  <c r="U122" i="1"/>
  <c r="U46" i="1"/>
  <c r="U125" i="1"/>
  <c r="U127" i="1"/>
  <c r="U129" i="1"/>
  <c r="U131" i="1"/>
  <c r="U133" i="1"/>
  <c r="U135" i="1"/>
  <c r="U137" i="1"/>
  <c r="U139" i="1"/>
  <c r="U141" i="1"/>
  <c r="T52" i="1"/>
  <c r="T53" i="1"/>
  <c r="T42" i="1"/>
  <c r="T48" i="1"/>
  <c r="T49" i="1"/>
  <c r="T50" i="1"/>
  <c r="AC11" i="1"/>
  <c r="AB57" i="1"/>
  <c r="AB142" i="1"/>
  <c r="AB10" i="1"/>
  <c r="Y52" i="1"/>
  <c r="Y53" i="1"/>
  <c r="Y42" i="1"/>
  <c r="Y48" i="1"/>
  <c r="Y49" i="1"/>
  <c r="Y50" i="1"/>
  <c r="Y12" i="1"/>
  <c r="Y58" i="1"/>
  <c r="Y22" i="1"/>
  <c r="Y19" i="1"/>
  <c r="Y32" i="1"/>
  <c r="Y33" i="1"/>
  <c r="Y26" i="1"/>
  <c r="Y64" i="1"/>
  <c r="Y30" i="1"/>
  <c r="Y60" i="1"/>
  <c r="Y47" i="1"/>
  <c r="Y31" i="1"/>
  <c r="Y43" i="1"/>
  <c r="Y62" i="1"/>
  <c r="Y54" i="1"/>
  <c r="Y66" i="1"/>
  <c r="Y44" i="1"/>
  <c r="Y20" i="1"/>
  <c r="Y56" i="1"/>
  <c r="Y68" i="1"/>
  <c r="Y69" i="1"/>
  <c r="Y71" i="1"/>
  <c r="Y73" i="1"/>
  <c r="Y75" i="1"/>
  <c r="Y77" i="1"/>
  <c r="Y79" i="1"/>
  <c r="Y81" i="1"/>
  <c r="Y83" i="1"/>
  <c r="Y85" i="1"/>
  <c r="Y87" i="1"/>
  <c r="Y89" i="1"/>
  <c r="Y91" i="1"/>
  <c r="Y93" i="1"/>
  <c r="Y95" i="1"/>
  <c r="Y97" i="1"/>
  <c r="Y99" i="1"/>
  <c r="Y101" i="1"/>
  <c r="Y103" i="1"/>
  <c r="Y105" i="1"/>
  <c r="Y106" i="1"/>
  <c r="Y108" i="1"/>
  <c r="Y110" i="1"/>
  <c r="Y112" i="1"/>
  <c r="Y114" i="1"/>
  <c r="Y116" i="1"/>
  <c r="Y27" i="1"/>
  <c r="Y119" i="1"/>
  <c r="Y121" i="1"/>
  <c r="Y123" i="1"/>
  <c r="Y124" i="1"/>
  <c r="Y126" i="1"/>
  <c r="Y128" i="1"/>
  <c r="Y130" i="1"/>
  <c r="Y132" i="1"/>
  <c r="Y134" i="1"/>
  <c r="Y136" i="1"/>
  <c r="Y138" i="1"/>
  <c r="Y140" i="1"/>
  <c r="Y142" i="1"/>
  <c r="Y143" i="1"/>
  <c r="Y7" i="1"/>
  <c r="Y15" i="1"/>
  <c r="Y14" i="1"/>
  <c r="Y10" i="1"/>
  <c r="Y63" i="1"/>
  <c r="Y39" i="1"/>
  <c r="Y18" i="1"/>
  <c r="Y35" i="1"/>
  <c r="Y51" i="1"/>
  <c r="Y37" i="1"/>
  <c r="Y59" i="1"/>
  <c r="Y40" i="1"/>
  <c r="Y61" i="1"/>
  <c r="Y34" i="1"/>
  <c r="Y65" i="1"/>
  <c r="Y21" i="1"/>
  <c r="Y38" i="1"/>
  <c r="Y41" i="1"/>
  <c r="Y55" i="1"/>
  <c r="Y23" i="1"/>
  <c r="Y67" i="1"/>
  <c r="Y45" i="1"/>
  <c r="Y13" i="1"/>
  <c r="Y70" i="1"/>
  <c r="Y72" i="1"/>
  <c r="Y74" i="1"/>
  <c r="Y76" i="1"/>
  <c r="Y78" i="1"/>
  <c r="Y80" i="1"/>
  <c r="Y82" i="1"/>
  <c r="Y84" i="1"/>
  <c r="Y86" i="1"/>
  <c r="Y88" i="1"/>
  <c r="Y90" i="1"/>
  <c r="Y92" i="1"/>
  <c r="Y94" i="1"/>
  <c r="Y96" i="1"/>
  <c r="Y98" i="1"/>
  <c r="Y100" i="1"/>
  <c r="Y102" i="1"/>
  <c r="Y104" i="1"/>
  <c r="Y28" i="1"/>
  <c r="Y107" i="1"/>
  <c r="Y109" i="1"/>
  <c r="Y111" i="1"/>
  <c r="Y113" i="1"/>
  <c r="Y115" i="1"/>
  <c r="Y117" i="1"/>
  <c r="Y118" i="1"/>
  <c r="Y120" i="1"/>
  <c r="Y122" i="1"/>
  <c r="Y46" i="1"/>
  <c r="Y125" i="1"/>
  <c r="Y127" i="1"/>
  <c r="Y129" i="1"/>
  <c r="Y131" i="1"/>
  <c r="Y133" i="1"/>
  <c r="Y135" i="1"/>
  <c r="Y137" i="1"/>
  <c r="Y139" i="1"/>
  <c r="Y141" i="1"/>
  <c r="Y57" i="1"/>
  <c r="Y6" i="1"/>
  <c r="Y9" i="1"/>
  <c r="Y8" i="1"/>
  <c r="W52" i="1"/>
  <c r="W53" i="1"/>
  <c r="W42" i="1"/>
  <c r="W48" i="1"/>
  <c r="W49" i="1"/>
  <c r="W50" i="1"/>
  <c r="W24" i="1"/>
  <c r="W25" i="1"/>
  <c r="W29" i="1"/>
  <c r="W142" i="1"/>
  <c r="W140" i="1"/>
  <c r="W138" i="1"/>
  <c r="W136" i="1"/>
  <c r="W134" i="1"/>
  <c r="W132" i="1"/>
  <c r="W130" i="1"/>
  <c r="W128" i="1"/>
  <c r="W126" i="1"/>
  <c r="W124" i="1"/>
  <c r="W123" i="1"/>
  <c r="W121" i="1"/>
  <c r="W119" i="1"/>
  <c r="W27" i="1"/>
  <c r="W116" i="1"/>
  <c r="W114" i="1"/>
  <c r="W112" i="1"/>
  <c r="W110" i="1"/>
  <c r="W108" i="1"/>
  <c r="W106" i="1"/>
  <c r="W105" i="1"/>
  <c r="W103" i="1"/>
  <c r="W101" i="1"/>
  <c r="W99" i="1"/>
  <c r="W97" i="1"/>
  <c r="W95" i="1"/>
  <c r="W93" i="1"/>
  <c r="W91" i="1"/>
  <c r="W89" i="1"/>
  <c r="W87" i="1"/>
  <c r="W85" i="1"/>
  <c r="W83" i="1"/>
  <c r="W81" i="1"/>
  <c r="W79" i="1"/>
  <c r="W77" i="1"/>
  <c r="W75" i="1"/>
  <c r="W73" i="1"/>
  <c r="W71" i="1"/>
  <c r="W69" i="1"/>
  <c r="W68" i="1"/>
  <c r="W56" i="1"/>
  <c r="W20" i="1"/>
  <c r="W44" i="1"/>
  <c r="W66" i="1"/>
  <c r="W54" i="1"/>
  <c r="W62" i="1"/>
  <c r="W36" i="1"/>
  <c r="W65" i="1"/>
  <c r="W34" i="1"/>
  <c r="W61" i="1"/>
  <c r="W40" i="1"/>
  <c r="W59" i="1"/>
  <c r="W37" i="1"/>
  <c r="W51" i="1"/>
  <c r="W17" i="1"/>
  <c r="W35" i="1"/>
  <c r="W18" i="1"/>
  <c r="W39" i="1"/>
  <c r="W11" i="1"/>
  <c r="W58" i="1"/>
  <c r="W12" i="1"/>
  <c r="W9" i="1"/>
  <c r="W6" i="1"/>
  <c r="W141" i="1"/>
  <c r="W139" i="1"/>
  <c r="W137" i="1"/>
  <c r="W135" i="1"/>
  <c r="W133" i="1"/>
  <c r="W131" i="1"/>
  <c r="W129" i="1"/>
  <c r="W127" i="1"/>
  <c r="W125" i="1"/>
  <c r="W46" i="1"/>
  <c r="W122" i="1"/>
  <c r="W120" i="1"/>
  <c r="W118" i="1"/>
  <c r="W117" i="1"/>
  <c r="W115" i="1"/>
  <c r="W113" i="1"/>
  <c r="W111" i="1"/>
  <c r="W109" i="1"/>
  <c r="W107" i="1"/>
  <c r="W28" i="1"/>
  <c r="W104" i="1"/>
  <c r="W102" i="1"/>
  <c r="W100" i="1"/>
  <c r="W98" i="1"/>
  <c r="W96" i="1"/>
  <c r="W94" i="1"/>
  <c r="W92" i="1"/>
  <c r="W90" i="1"/>
  <c r="W88" i="1"/>
  <c r="W86" i="1"/>
  <c r="W84" i="1"/>
  <c r="W82" i="1"/>
  <c r="W80" i="1"/>
  <c r="W78" i="1"/>
  <c r="W76" i="1"/>
  <c r="W74" i="1"/>
  <c r="W72" i="1"/>
  <c r="W70" i="1"/>
  <c r="W13" i="1"/>
  <c r="W45" i="1"/>
  <c r="W67" i="1"/>
  <c r="W23" i="1"/>
  <c r="W55" i="1"/>
  <c r="W41" i="1"/>
  <c r="W38" i="1"/>
  <c r="W21" i="1"/>
  <c r="W43" i="1"/>
  <c r="W31" i="1"/>
  <c r="W47" i="1"/>
  <c r="W60" i="1"/>
  <c r="W30" i="1"/>
  <c r="W64" i="1"/>
  <c r="W26" i="1"/>
  <c r="W33" i="1"/>
  <c r="W16" i="1"/>
  <c r="W32" i="1"/>
  <c r="W19" i="1"/>
  <c r="W22" i="1"/>
  <c r="W63" i="1"/>
  <c r="W10" i="1"/>
  <c r="W14" i="1"/>
  <c r="W15" i="1"/>
  <c r="W7" i="1"/>
  <c r="AE12" i="1"/>
  <c r="AE10" i="1"/>
  <c r="AE11" i="1"/>
  <c r="AE16" i="1"/>
  <c r="AE22" i="1"/>
  <c r="AE20" i="1"/>
  <c r="AE23" i="1"/>
  <c r="AE51" i="1"/>
  <c r="AE26" i="1"/>
  <c r="AE59" i="1"/>
  <c r="AE29" i="1"/>
  <c r="AE31" i="1"/>
  <c r="AE60" i="1"/>
  <c r="AE33" i="1"/>
  <c r="AE35" i="1"/>
  <c r="AE37" i="1"/>
  <c r="AE39" i="1"/>
  <c r="AE62" i="1"/>
  <c r="AE42" i="1"/>
  <c r="AE44" i="1"/>
  <c r="AE46" i="1"/>
  <c r="AE48" i="1"/>
  <c r="AE50" i="1"/>
  <c r="AE53" i="1"/>
  <c r="AE55" i="1"/>
  <c r="AE57" i="1"/>
  <c r="AE64" i="1"/>
  <c r="AE66" i="1"/>
  <c r="AE9" i="1"/>
  <c r="AE15" i="1"/>
  <c r="AE14" i="1"/>
  <c r="AE58" i="1"/>
  <c r="AE17" i="1"/>
  <c r="AE18" i="1"/>
  <c r="AE21" i="1"/>
  <c r="AE24" i="1"/>
  <c r="AE25" i="1"/>
  <c r="AE27" i="1"/>
  <c r="AE28" i="1"/>
  <c r="AE30" i="1"/>
  <c r="AE32" i="1"/>
  <c r="AE61" i="1"/>
  <c r="AE34" i="1"/>
  <c r="AE36" i="1"/>
  <c r="AE38" i="1"/>
  <c r="AE40" i="1"/>
  <c r="AE41" i="1"/>
  <c r="AE43" i="1"/>
  <c r="AE45" i="1"/>
  <c r="AE47" i="1"/>
  <c r="AE49" i="1"/>
  <c r="AE52" i="1"/>
  <c r="AE54" i="1"/>
  <c r="AE56" i="1"/>
  <c r="AE63" i="1"/>
  <c r="AE65" i="1"/>
  <c r="AE67" i="1"/>
  <c r="AE69" i="1"/>
  <c r="AE71" i="1"/>
  <c r="AE73" i="1"/>
  <c r="AE75" i="1"/>
  <c r="AE77" i="1"/>
  <c r="AE79" i="1"/>
  <c r="AE81" i="1"/>
  <c r="AE83" i="1"/>
  <c r="AE85" i="1"/>
  <c r="AE87" i="1"/>
  <c r="AE89" i="1"/>
  <c r="AE91" i="1"/>
  <c r="AE93" i="1"/>
  <c r="AE95" i="1"/>
  <c r="AE97" i="1"/>
  <c r="AE99" i="1"/>
  <c r="AE101" i="1"/>
  <c r="AE103" i="1"/>
  <c r="AE105" i="1"/>
  <c r="AE107" i="1"/>
  <c r="AE109" i="1"/>
  <c r="AE111" i="1"/>
  <c r="AE113" i="1"/>
  <c r="AE115" i="1"/>
  <c r="AE117" i="1"/>
  <c r="AE119" i="1"/>
  <c r="AE121" i="1"/>
  <c r="AE123" i="1"/>
  <c r="AE125" i="1"/>
  <c r="AE127" i="1"/>
  <c r="AE129" i="1"/>
  <c r="AE131" i="1"/>
  <c r="AE133" i="1"/>
  <c r="AE135" i="1"/>
  <c r="AE137" i="1"/>
  <c r="AE139" i="1"/>
  <c r="AE141" i="1"/>
  <c r="AE143" i="1"/>
  <c r="AE7" i="1"/>
  <c r="AE68" i="1"/>
  <c r="AE70" i="1"/>
  <c r="AE72" i="1"/>
  <c r="AE74" i="1"/>
  <c r="AE76" i="1"/>
  <c r="AE78" i="1"/>
  <c r="AE80" i="1"/>
  <c r="AE82" i="1"/>
  <c r="AE84" i="1"/>
  <c r="AE86" i="1"/>
  <c r="AE88" i="1"/>
  <c r="AE90" i="1"/>
  <c r="AE92" i="1"/>
  <c r="AE94" i="1"/>
  <c r="AE96" i="1"/>
  <c r="AE98" i="1"/>
  <c r="AE100" i="1"/>
  <c r="AE102" i="1"/>
  <c r="AE104" i="1"/>
  <c r="AE106" i="1"/>
  <c r="AE108" i="1"/>
  <c r="AE110" i="1"/>
  <c r="AE112" i="1"/>
  <c r="AE114" i="1"/>
  <c r="AE116" i="1"/>
  <c r="AE118" i="1"/>
  <c r="AE120" i="1"/>
  <c r="AE122" i="1"/>
  <c r="AE124" i="1"/>
  <c r="AE126" i="1"/>
  <c r="AE128" i="1"/>
  <c r="AE130" i="1"/>
  <c r="AE132" i="1"/>
  <c r="AE134" i="1"/>
  <c r="AE136" i="1"/>
  <c r="AE138" i="1"/>
  <c r="AE140" i="1"/>
  <c r="AE142" i="1"/>
  <c r="AE6" i="1"/>
  <c r="S53" i="1"/>
  <c r="S52" i="1"/>
  <c r="S42" i="1"/>
  <c r="S48" i="1"/>
  <c r="S49" i="1"/>
  <c r="S50" i="1"/>
  <c r="R5" i="1"/>
  <c r="A1" i="19"/>
  <c r="A1" i="8"/>
  <c r="A1" i="14"/>
  <c r="AD14" i="1"/>
  <c r="AA24" i="1"/>
  <c r="AA141" i="1"/>
  <c r="AA139" i="1"/>
  <c r="AA137" i="1"/>
  <c r="AA135" i="1"/>
  <c r="AA133" i="1"/>
  <c r="AA131" i="1"/>
  <c r="AA129" i="1"/>
  <c r="AA127" i="1"/>
  <c r="AA125" i="1"/>
  <c r="AA123" i="1"/>
  <c r="AA121" i="1"/>
  <c r="AA119" i="1"/>
  <c r="AA117" i="1"/>
  <c r="AA115" i="1"/>
  <c r="AA113" i="1"/>
  <c r="AA111" i="1"/>
  <c r="AA109" i="1"/>
  <c r="AA107" i="1"/>
  <c r="AA105" i="1"/>
  <c r="AA103" i="1"/>
  <c r="AA101" i="1"/>
  <c r="AA99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56" i="1"/>
  <c r="AA54" i="1"/>
  <c r="AA49" i="1"/>
  <c r="AA46" i="1"/>
  <c r="AA43" i="1"/>
  <c r="AA41" i="1"/>
  <c r="AA40" i="1"/>
  <c r="AA36" i="1"/>
  <c r="AA34" i="1"/>
  <c r="AA61" i="1"/>
  <c r="AA32" i="1"/>
  <c r="AA30" i="1"/>
  <c r="AA59" i="1"/>
  <c r="AA25" i="1"/>
  <c r="AA19" i="1"/>
  <c r="AA22" i="1"/>
  <c r="AA58" i="1"/>
  <c r="AA9" i="1"/>
  <c r="AA142" i="1"/>
  <c r="AA140" i="1"/>
  <c r="AA138" i="1"/>
  <c r="AA136" i="1"/>
  <c r="AA134" i="1"/>
  <c r="AA132" i="1"/>
  <c r="AA130" i="1"/>
  <c r="AA128" i="1"/>
  <c r="AA126" i="1"/>
  <c r="AA124" i="1"/>
  <c r="AA122" i="1"/>
  <c r="AA120" i="1"/>
  <c r="AA118" i="1"/>
  <c r="AA116" i="1"/>
  <c r="AA114" i="1"/>
  <c r="AA112" i="1"/>
  <c r="AA110" i="1"/>
  <c r="AA108" i="1"/>
  <c r="AA106" i="1"/>
  <c r="AA104" i="1"/>
  <c r="AA102" i="1"/>
  <c r="AA100" i="1"/>
  <c r="AA98" i="1"/>
  <c r="AA96" i="1"/>
  <c r="AA94" i="1"/>
  <c r="AA92" i="1"/>
  <c r="AA90" i="1"/>
  <c r="AA88" i="1"/>
  <c r="AA86" i="1"/>
  <c r="AA84" i="1"/>
  <c r="AA82" i="1"/>
  <c r="AA80" i="1"/>
  <c r="AA78" i="1"/>
  <c r="AA76" i="1"/>
  <c r="AA74" i="1"/>
  <c r="AA72" i="1"/>
  <c r="AA70" i="1"/>
  <c r="AA68" i="1"/>
  <c r="AA66" i="1"/>
  <c r="AA64" i="1"/>
  <c r="AA55" i="1"/>
  <c r="AA50" i="1"/>
  <c r="AA48" i="1"/>
  <c r="AA44" i="1"/>
  <c r="AA42" i="1"/>
  <c r="AA62" i="1"/>
  <c r="AA39" i="1"/>
  <c r="AA35" i="1"/>
  <c r="AA33" i="1"/>
  <c r="AA60" i="1"/>
  <c r="AA31" i="1"/>
  <c r="AA29" i="1"/>
  <c r="AA26" i="1"/>
  <c r="AA51" i="1"/>
  <c r="AA21" i="1"/>
  <c r="AA63" i="1"/>
  <c r="AA12" i="1"/>
  <c r="Z52" i="1"/>
  <c r="Z53" i="1"/>
  <c r="Z9" i="1"/>
  <c r="Z12" i="1"/>
  <c r="Z58" i="1"/>
  <c r="Z63" i="1"/>
  <c r="Z16" i="1"/>
  <c r="Z39" i="1"/>
  <c r="Z24" i="1"/>
  <c r="Z25" i="1"/>
  <c r="Z37" i="1"/>
  <c r="Z59" i="1"/>
  <c r="Z30" i="1"/>
  <c r="Z61" i="1"/>
  <c r="Z34" i="1"/>
  <c r="Z65" i="1"/>
  <c r="Z62" i="1"/>
  <c r="Z66" i="1"/>
  <c r="Z20" i="1"/>
  <c r="Z45" i="1"/>
  <c r="Z68" i="1"/>
  <c r="Z70" i="1"/>
  <c r="Z72" i="1"/>
  <c r="Z74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102" i="1"/>
  <c r="Z104" i="1"/>
  <c r="Z28" i="1"/>
  <c r="Z107" i="1"/>
  <c r="Z109" i="1"/>
  <c r="Z111" i="1"/>
  <c r="Z113" i="1"/>
  <c r="Z115" i="1"/>
  <c r="Z117" i="1"/>
  <c r="Z118" i="1"/>
  <c r="Z120" i="1"/>
  <c r="Z122" i="1"/>
  <c r="Z124" i="1"/>
  <c r="Z126" i="1"/>
  <c r="Z128" i="1"/>
  <c r="Z130" i="1"/>
  <c r="Z132" i="1"/>
  <c r="Z134" i="1"/>
  <c r="Z136" i="1"/>
  <c r="Z138" i="1"/>
  <c r="Z140" i="1"/>
  <c r="Z142" i="1"/>
  <c r="Z46" i="1"/>
  <c r="Z56" i="1"/>
  <c r="Z67" i="1"/>
  <c r="Z69" i="1"/>
  <c r="Z71" i="1"/>
  <c r="Z73" i="1"/>
  <c r="Z75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6" i="1"/>
  <c r="Z108" i="1"/>
  <c r="Z110" i="1"/>
  <c r="Z112" i="1"/>
  <c r="Z114" i="1"/>
  <c r="Z116" i="1"/>
  <c r="Z27" i="1"/>
  <c r="Z119" i="1"/>
  <c r="Z121" i="1"/>
  <c r="Z123" i="1"/>
  <c r="Z125" i="1"/>
  <c r="Z127" i="1"/>
  <c r="Z129" i="1"/>
  <c r="Z131" i="1"/>
  <c r="Z133" i="1"/>
  <c r="Z135" i="1"/>
  <c r="Z137" i="1"/>
  <c r="Z139" i="1"/>
  <c r="Z141" i="1"/>
  <c r="Z15" i="1"/>
  <c r="Z14" i="1"/>
  <c r="Z10" i="1"/>
  <c r="Z17" i="1"/>
  <c r="Z18" i="1"/>
  <c r="Z19" i="1"/>
  <c r="Z51" i="1"/>
  <c r="Z26" i="1"/>
  <c r="Z64" i="1"/>
  <c r="Z29" i="1"/>
  <c r="Z60" i="1"/>
  <c r="Z47" i="1"/>
  <c r="Z36" i="1"/>
  <c r="Z40" i="1"/>
  <c r="Z38" i="1"/>
  <c r="X53" i="1"/>
  <c r="X52" i="1"/>
  <c r="X42" i="1"/>
  <c r="X48" i="1"/>
  <c r="X49" i="1"/>
  <c r="X50" i="1"/>
  <c r="X24" i="1"/>
  <c r="X25" i="1"/>
  <c r="X29" i="1"/>
  <c r="X143" i="1"/>
  <c r="X142" i="1"/>
  <c r="X140" i="1"/>
  <c r="X138" i="1"/>
  <c r="X136" i="1"/>
  <c r="X134" i="1"/>
  <c r="X132" i="1"/>
  <c r="X130" i="1"/>
  <c r="X128" i="1"/>
  <c r="X126" i="1"/>
  <c r="X124" i="1"/>
  <c r="X123" i="1"/>
  <c r="X121" i="1"/>
  <c r="X119" i="1"/>
  <c r="X27" i="1"/>
  <c r="X116" i="1"/>
  <c r="X114" i="1"/>
  <c r="X112" i="1"/>
  <c r="X110" i="1"/>
  <c r="X108" i="1"/>
  <c r="X106" i="1"/>
  <c r="X105" i="1"/>
  <c r="X103" i="1"/>
  <c r="X101" i="1"/>
  <c r="X99" i="1"/>
  <c r="X97" i="1"/>
  <c r="X95" i="1"/>
  <c r="X93" i="1"/>
  <c r="X91" i="1"/>
  <c r="X89" i="1"/>
  <c r="X87" i="1"/>
  <c r="X85" i="1"/>
  <c r="X83" i="1"/>
  <c r="X81" i="1"/>
  <c r="X79" i="1"/>
  <c r="X77" i="1"/>
  <c r="X75" i="1"/>
  <c r="X73" i="1"/>
  <c r="X71" i="1"/>
  <c r="X69" i="1"/>
  <c r="X68" i="1"/>
  <c r="X56" i="1"/>
  <c r="X20" i="1"/>
  <c r="X44" i="1"/>
  <c r="X66" i="1"/>
  <c r="X54" i="1"/>
  <c r="X62" i="1"/>
  <c r="X36" i="1"/>
  <c r="X65" i="1"/>
  <c r="X61" i="1"/>
  <c r="X40" i="1"/>
  <c r="X59" i="1"/>
  <c r="X37" i="1"/>
  <c r="X51" i="1"/>
  <c r="X17" i="1"/>
  <c r="X35" i="1"/>
  <c r="X18" i="1"/>
  <c r="X39" i="1"/>
  <c r="X11" i="1"/>
  <c r="X58" i="1"/>
  <c r="X12" i="1"/>
  <c r="X57" i="1"/>
  <c r="X141" i="1"/>
  <c r="X139" i="1"/>
  <c r="X137" i="1"/>
  <c r="X135" i="1"/>
  <c r="X133" i="1"/>
  <c r="X131" i="1"/>
  <c r="X129" i="1"/>
  <c r="X127" i="1"/>
  <c r="X125" i="1"/>
  <c r="X122" i="1"/>
  <c r="X120" i="1"/>
  <c r="X118" i="1"/>
  <c r="X117" i="1"/>
  <c r="X115" i="1"/>
  <c r="X113" i="1"/>
  <c r="X111" i="1"/>
  <c r="X109" i="1"/>
  <c r="X107" i="1"/>
  <c r="X28" i="1"/>
  <c r="X104" i="1"/>
  <c r="X102" i="1"/>
  <c r="X100" i="1"/>
  <c r="X98" i="1"/>
  <c r="X96" i="1"/>
  <c r="X94" i="1"/>
  <c r="X92" i="1"/>
  <c r="X90" i="1"/>
  <c r="X88" i="1"/>
  <c r="X86" i="1"/>
  <c r="X84" i="1"/>
  <c r="X82" i="1"/>
  <c r="X80" i="1"/>
  <c r="X78" i="1"/>
  <c r="X76" i="1"/>
  <c r="X74" i="1"/>
  <c r="X72" i="1"/>
  <c r="X70" i="1"/>
  <c r="X13" i="1"/>
  <c r="X45" i="1"/>
  <c r="X67" i="1"/>
  <c r="X23" i="1"/>
  <c r="X55" i="1"/>
  <c r="X41" i="1"/>
  <c r="X38" i="1"/>
  <c r="X21" i="1"/>
  <c r="X43" i="1"/>
  <c r="X31" i="1"/>
  <c r="X47" i="1"/>
  <c r="X60" i="1"/>
  <c r="X30" i="1"/>
  <c r="X64" i="1"/>
  <c r="X26" i="1"/>
  <c r="X33" i="1"/>
  <c r="X16" i="1"/>
  <c r="X32" i="1"/>
  <c r="X63" i="1"/>
  <c r="X14" i="1"/>
  <c r="X15" i="1"/>
  <c r="AF9" i="1"/>
  <c r="AF15" i="1"/>
  <c r="AF14" i="1"/>
  <c r="AF58" i="1"/>
  <c r="AF17" i="1"/>
  <c r="AF13" i="1"/>
  <c r="AF20" i="1"/>
  <c r="AF19" i="1"/>
  <c r="AF24" i="1"/>
  <c r="AF25" i="1"/>
  <c r="AF27" i="1"/>
  <c r="AF28" i="1"/>
  <c r="AF30" i="1"/>
  <c r="AF32" i="1"/>
  <c r="AF61" i="1"/>
  <c r="AF12" i="1"/>
  <c r="AF10" i="1"/>
  <c r="AF11" i="1"/>
  <c r="AF16" i="1"/>
  <c r="AF22" i="1"/>
  <c r="AF18" i="1"/>
  <c r="AF21" i="1"/>
  <c r="AF23" i="1"/>
  <c r="AF51" i="1"/>
  <c r="AF26" i="1"/>
  <c r="AF59" i="1"/>
  <c r="AF29" i="1"/>
  <c r="AF31" i="1"/>
  <c r="AF60" i="1"/>
  <c r="AF34" i="1"/>
  <c r="AF36" i="1"/>
  <c r="AF38" i="1"/>
  <c r="AF40" i="1"/>
  <c r="AF41" i="1"/>
  <c r="AF43" i="1"/>
  <c r="AF45" i="1"/>
  <c r="AF47" i="1"/>
  <c r="AF49" i="1"/>
  <c r="AF52" i="1"/>
  <c r="AF54" i="1"/>
  <c r="AF56" i="1"/>
  <c r="AF63" i="1"/>
  <c r="AF65" i="1"/>
  <c r="AF67" i="1"/>
  <c r="AF69" i="1"/>
  <c r="AF71" i="1"/>
  <c r="AF73" i="1"/>
  <c r="AF75" i="1"/>
  <c r="AF77" i="1"/>
  <c r="AF79" i="1"/>
  <c r="AF81" i="1"/>
  <c r="AF83" i="1"/>
  <c r="AF85" i="1"/>
  <c r="AF87" i="1"/>
  <c r="AF89" i="1"/>
  <c r="AF91" i="1"/>
  <c r="AF93" i="1"/>
  <c r="AF95" i="1"/>
  <c r="AF97" i="1"/>
  <c r="AF99" i="1"/>
  <c r="AF101" i="1"/>
  <c r="AF103" i="1"/>
  <c r="AF105" i="1"/>
  <c r="AF107" i="1"/>
  <c r="AF109" i="1"/>
  <c r="AF111" i="1"/>
  <c r="AF113" i="1"/>
  <c r="AF115" i="1"/>
  <c r="AF117" i="1"/>
  <c r="AF119" i="1"/>
  <c r="AF121" i="1"/>
  <c r="AF123" i="1"/>
  <c r="AF125" i="1"/>
  <c r="AF127" i="1"/>
  <c r="AF129" i="1"/>
  <c r="AF131" i="1"/>
  <c r="AF133" i="1"/>
  <c r="AF135" i="1"/>
  <c r="AF137" i="1"/>
  <c r="AF139" i="1"/>
  <c r="AF141" i="1"/>
  <c r="AF143" i="1"/>
  <c r="AF7" i="1"/>
  <c r="AF33" i="1"/>
  <c r="AF35" i="1"/>
  <c r="AF37" i="1"/>
  <c r="AF39" i="1"/>
  <c r="AF62" i="1"/>
  <c r="AF42" i="1"/>
  <c r="AF44" i="1"/>
  <c r="AF46" i="1"/>
  <c r="AF48" i="1"/>
  <c r="AF50" i="1"/>
  <c r="AF53" i="1"/>
  <c r="AF55" i="1"/>
  <c r="AF57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8" i="1"/>
  <c r="AF5" i="1"/>
  <c r="A1" i="18"/>
  <c r="AE5" i="1"/>
  <c r="BA5" i="1" s="1"/>
  <c r="A1" i="17"/>
  <c r="AB15" i="1"/>
  <c r="AB14" i="1"/>
  <c r="AB63" i="1"/>
  <c r="AB22" i="1"/>
  <c r="AB18" i="1"/>
  <c r="AB19" i="1"/>
  <c r="AB24" i="1"/>
  <c r="AB25" i="1"/>
  <c r="AB37" i="1"/>
  <c r="AB29" i="1"/>
  <c r="AB32" i="1"/>
  <c r="AB61" i="1"/>
  <c r="AB33" i="1"/>
  <c r="AB35" i="1"/>
  <c r="AB39" i="1"/>
  <c r="AB42" i="1"/>
  <c r="AB44" i="1"/>
  <c r="AB46" i="1"/>
  <c r="AB20" i="1"/>
  <c r="AB45" i="1"/>
  <c r="AB65" i="1"/>
  <c r="AB69" i="1"/>
  <c r="AB73" i="1"/>
  <c r="AB79" i="1"/>
  <c r="AB83" i="1"/>
  <c r="AB87" i="1"/>
  <c r="AB89" i="1"/>
  <c r="AB93" i="1"/>
  <c r="AB97" i="1"/>
  <c r="AB101" i="1"/>
  <c r="AB105" i="1"/>
  <c r="AB108" i="1"/>
  <c r="AB112" i="1"/>
  <c r="AB116" i="1"/>
  <c r="AB119" i="1"/>
  <c r="AB12" i="1"/>
  <c r="AB58" i="1"/>
  <c r="AB11" i="1"/>
  <c r="AB17" i="1"/>
  <c r="AB16" i="1"/>
  <c r="AB21" i="1"/>
  <c r="AB13" i="1"/>
  <c r="AB51" i="1"/>
  <c r="AB26" i="1"/>
  <c r="AB59" i="1"/>
  <c r="AB30" i="1"/>
  <c r="AB31" i="1"/>
  <c r="AB60" i="1"/>
  <c r="AB47" i="1"/>
  <c r="AB34" i="1"/>
  <c r="AB36" i="1"/>
  <c r="AB40" i="1"/>
  <c r="AB41" i="1"/>
  <c r="AB43" i="1"/>
  <c r="AB38" i="1"/>
  <c r="AB48" i="1"/>
  <c r="AB50" i="1"/>
  <c r="AB54" i="1"/>
  <c r="AB56" i="1"/>
  <c r="AB64" i="1"/>
  <c r="AB66" i="1"/>
  <c r="AB68" i="1"/>
  <c r="AB70" i="1"/>
  <c r="AB72" i="1"/>
  <c r="AB74" i="1"/>
  <c r="AB76" i="1"/>
  <c r="AB78" i="1"/>
  <c r="AB80" i="1"/>
  <c r="AB82" i="1"/>
  <c r="AB84" i="1"/>
  <c r="AB86" i="1"/>
  <c r="AB88" i="1"/>
  <c r="AB90" i="1"/>
  <c r="AB92" i="1"/>
  <c r="AB94" i="1"/>
  <c r="AB96" i="1"/>
  <c r="AB98" i="1"/>
  <c r="AB100" i="1"/>
  <c r="AB102" i="1"/>
  <c r="AB104" i="1"/>
  <c r="AB28" i="1"/>
  <c r="AB107" i="1"/>
  <c r="AB109" i="1"/>
  <c r="AB111" i="1"/>
  <c r="AB113" i="1"/>
  <c r="AB115" i="1"/>
  <c r="AB117" i="1"/>
  <c r="AB118" i="1"/>
  <c r="AB120" i="1"/>
  <c r="AB122" i="1"/>
  <c r="AB124" i="1"/>
  <c r="AB126" i="1"/>
  <c r="AB128" i="1"/>
  <c r="AB130" i="1"/>
  <c r="AB132" i="1"/>
  <c r="AB134" i="1"/>
  <c r="AB136" i="1"/>
  <c r="AB138" i="1"/>
  <c r="AB140" i="1"/>
  <c r="AB53" i="1"/>
  <c r="AB7" i="1"/>
  <c r="AB23" i="1"/>
  <c r="AB62" i="1"/>
  <c r="AB49" i="1"/>
  <c r="AB55" i="1"/>
  <c r="AB67" i="1"/>
  <c r="AB71" i="1"/>
  <c r="AB75" i="1"/>
  <c r="AB77" i="1"/>
  <c r="AB81" i="1"/>
  <c r="AB85" i="1"/>
  <c r="AB91" i="1"/>
  <c r="AB95" i="1"/>
  <c r="AB99" i="1"/>
  <c r="AB103" i="1"/>
  <c r="AB106" i="1"/>
  <c r="AB110" i="1"/>
  <c r="AB114" i="1"/>
  <c r="AB27" i="1"/>
  <c r="AB123" i="1"/>
  <c r="AB127" i="1"/>
  <c r="AB131" i="1"/>
  <c r="AB139" i="1"/>
  <c r="AB9" i="1"/>
  <c r="AB121" i="1"/>
  <c r="AB125" i="1"/>
  <c r="AB129" i="1"/>
  <c r="AB133" i="1"/>
  <c r="AB137" i="1"/>
  <c r="AB141" i="1"/>
  <c r="AB6" i="1"/>
  <c r="AB135" i="1"/>
  <c r="AB52" i="1"/>
  <c r="T24" i="1"/>
  <c r="T25" i="1"/>
  <c r="T29" i="1"/>
  <c r="T143" i="1"/>
  <c r="T57" i="1"/>
  <c r="T34" i="1"/>
  <c r="T30" i="1"/>
  <c r="T45" i="1"/>
  <c r="T142" i="1"/>
  <c r="T140" i="1"/>
  <c r="T138" i="1"/>
  <c r="T136" i="1"/>
  <c r="T134" i="1"/>
  <c r="T132" i="1"/>
  <c r="T130" i="1"/>
  <c r="T128" i="1"/>
  <c r="T126" i="1"/>
  <c r="T124" i="1"/>
  <c r="T123" i="1"/>
  <c r="T121" i="1"/>
  <c r="T119" i="1"/>
  <c r="T27" i="1"/>
  <c r="T116" i="1"/>
  <c r="T114" i="1"/>
  <c r="T112" i="1"/>
  <c r="T110" i="1"/>
  <c r="T108" i="1"/>
  <c r="T106" i="1"/>
  <c r="T105" i="1"/>
  <c r="T103" i="1"/>
  <c r="T101" i="1"/>
  <c r="T99" i="1"/>
  <c r="T97" i="1"/>
  <c r="T95" i="1"/>
  <c r="T93" i="1"/>
  <c r="T91" i="1"/>
  <c r="T89" i="1"/>
  <c r="T87" i="1"/>
  <c r="T85" i="1"/>
  <c r="T83" i="1"/>
  <c r="T81" i="1"/>
  <c r="T79" i="1"/>
  <c r="T77" i="1"/>
  <c r="T70" i="1"/>
  <c r="T75" i="1"/>
  <c r="T20" i="1"/>
  <c r="T67" i="1"/>
  <c r="T66" i="1"/>
  <c r="T56" i="1"/>
  <c r="T54" i="1"/>
  <c r="T36" i="1"/>
  <c r="T13" i="1"/>
  <c r="T61" i="1"/>
  <c r="T31" i="1"/>
  <c r="T64" i="1"/>
  <c r="T72" i="1"/>
  <c r="T59" i="1"/>
  <c r="T63" i="1"/>
  <c r="T15" i="1"/>
  <c r="T17" i="1"/>
  <c r="T16" i="1"/>
  <c r="T141" i="1"/>
  <c r="T139" i="1"/>
  <c r="T137" i="1"/>
  <c r="T135" i="1"/>
  <c r="T133" i="1"/>
  <c r="T131" i="1"/>
  <c r="T129" i="1"/>
  <c r="T127" i="1"/>
  <c r="T125" i="1"/>
  <c r="T46" i="1"/>
  <c r="T122" i="1"/>
  <c r="T120" i="1"/>
  <c r="T118" i="1"/>
  <c r="T117" i="1"/>
  <c r="T115" i="1"/>
  <c r="T113" i="1"/>
  <c r="T111" i="1"/>
  <c r="T109" i="1"/>
  <c r="T107" i="1"/>
  <c r="T28" i="1"/>
  <c r="T104" i="1"/>
  <c r="T102" i="1"/>
  <c r="T100" i="1"/>
  <c r="T98" i="1"/>
  <c r="T96" i="1"/>
  <c r="T94" i="1"/>
  <c r="T92" i="1"/>
  <c r="T90" i="1"/>
  <c r="T88" i="1"/>
  <c r="T86" i="1"/>
  <c r="T84" i="1"/>
  <c r="T82" i="1"/>
  <c r="T80" i="1"/>
  <c r="T78" i="1"/>
  <c r="T76" i="1"/>
  <c r="T69" i="1"/>
  <c r="T74" i="1"/>
  <c r="T23" i="1"/>
  <c r="T55" i="1"/>
  <c r="T41" i="1"/>
  <c r="T73" i="1"/>
  <c r="T62" i="1"/>
  <c r="T65" i="1"/>
  <c r="T47" i="1"/>
  <c r="T60" i="1"/>
  <c r="T68" i="1"/>
  <c r="T37" i="1"/>
  <c r="T71" i="1"/>
  <c r="T58" i="1"/>
  <c r="T14" i="1"/>
  <c r="S24" i="1"/>
  <c r="S29" i="1"/>
  <c r="S25" i="1"/>
  <c r="S143" i="1"/>
  <c r="AH143" i="1" s="1"/>
  <c r="S34" i="1"/>
  <c r="S57" i="1"/>
  <c r="S21" i="1"/>
  <c r="S30" i="1"/>
  <c r="S17" i="1"/>
  <c r="S26" i="1"/>
  <c r="S63" i="1"/>
  <c r="AH63" i="1" s="1"/>
  <c r="S22" i="1"/>
  <c r="S71" i="1"/>
  <c r="S39" i="1"/>
  <c r="S32" i="1"/>
  <c r="S64" i="1"/>
  <c r="S31" i="1"/>
  <c r="S60" i="1"/>
  <c r="S47" i="1"/>
  <c r="S35" i="1"/>
  <c r="S36" i="1"/>
  <c r="S54" i="1"/>
  <c r="S41" i="1"/>
  <c r="S43" i="1"/>
  <c r="S55" i="1"/>
  <c r="S44" i="1"/>
  <c r="S75" i="1"/>
  <c r="S70" i="1"/>
  <c r="S77" i="1"/>
  <c r="S79" i="1"/>
  <c r="S81" i="1"/>
  <c r="S83" i="1"/>
  <c r="S85" i="1"/>
  <c r="S87" i="1"/>
  <c r="S89" i="1"/>
  <c r="S91" i="1"/>
  <c r="S93" i="1"/>
  <c r="S95" i="1"/>
  <c r="AH95" i="1" s="1"/>
  <c r="S97" i="1"/>
  <c r="S99" i="1"/>
  <c r="AH99" i="1" s="1"/>
  <c r="S101" i="1"/>
  <c r="S103" i="1"/>
  <c r="AH103" i="1" s="1"/>
  <c r="S105" i="1"/>
  <c r="S106" i="1"/>
  <c r="AH106" i="1" s="1"/>
  <c r="S108" i="1"/>
  <c r="S110" i="1"/>
  <c r="AH110" i="1" s="1"/>
  <c r="S112" i="1"/>
  <c r="S114" i="1"/>
  <c r="AH114" i="1" s="1"/>
  <c r="S116" i="1"/>
  <c r="S27" i="1"/>
  <c r="S119" i="1"/>
  <c r="S121" i="1"/>
  <c r="AH121" i="1" s="1"/>
  <c r="S123" i="1"/>
  <c r="S124" i="1"/>
  <c r="AH124" i="1" s="1"/>
  <c r="S126" i="1"/>
  <c r="S128" i="1"/>
  <c r="AH128" i="1" s="1"/>
  <c r="S130" i="1"/>
  <c r="S132" i="1"/>
  <c r="AH132" i="1" s="1"/>
  <c r="S134" i="1"/>
  <c r="S136" i="1"/>
  <c r="AH136" i="1" s="1"/>
  <c r="S138" i="1"/>
  <c r="S140" i="1"/>
  <c r="AH140" i="1" s="1"/>
  <c r="S142" i="1"/>
  <c r="S58" i="1"/>
  <c r="S59" i="1"/>
  <c r="S72" i="1"/>
  <c r="AH72" i="1" s="1"/>
  <c r="S19" i="1"/>
  <c r="S37" i="1"/>
  <c r="S68" i="1"/>
  <c r="S61" i="1"/>
  <c r="S13" i="1"/>
  <c r="S65" i="1"/>
  <c r="S62" i="1"/>
  <c r="S73" i="1"/>
  <c r="S40" i="1"/>
  <c r="S66" i="1"/>
  <c r="AH66" i="1" s="1"/>
  <c r="S67" i="1"/>
  <c r="S74" i="1"/>
  <c r="S69" i="1"/>
  <c r="S76" i="1"/>
  <c r="S78" i="1"/>
  <c r="S80" i="1"/>
  <c r="S82" i="1"/>
  <c r="S84" i="1"/>
  <c r="AH84" i="1" s="1"/>
  <c r="S86" i="1"/>
  <c r="S88" i="1"/>
  <c r="AH88" i="1" s="1"/>
  <c r="S90" i="1"/>
  <c r="S92" i="1"/>
  <c r="AH92" i="1" s="1"/>
  <c r="S94" i="1"/>
  <c r="S96" i="1"/>
  <c r="AH96" i="1" s="1"/>
  <c r="S98" i="1"/>
  <c r="S100" i="1"/>
  <c r="AH100" i="1" s="1"/>
  <c r="S102" i="1"/>
  <c r="S104" i="1"/>
  <c r="AH104" i="1" s="1"/>
  <c r="S28" i="1"/>
  <c r="S107" i="1"/>
  <c r="AH107" i="1" s="1"/>
  <c r="S109" i="1"/>
  <c r="S111" i="1"/>
  <c r="AH111" i="1" s="1"/>
  <c r="S113" i="1"/>
  <c r="S115" i="1"/>
  <c r="AH115" i="1" s="1"/>
  <c r="S117" i="1"/>
  <c r="S118" i="1"/>
  <c r="AH118" i="1" s="1"/>
  <c r="S120" i="1"/>
  <c r="S122" i="1"/>
  <c r="AH122" i="1" s="1"/>
  <c r="S46" i="1"/>
  <c r="S125" i="1"/>
  <c r="AH125" i="1" s="1"/>
  <c r="S127" i="1"/>
  <c r="S129" i="1"/>
  <c r="AH129" i="1" s="1"/>
  <c r="S131" i="1"/>
  <c r="S133" i="1"/>
  <c r="AH133" i="1" s="1"/>
  <c r="S135" i="1"/>
  <c r="S137" i="1"/>
  <c r="AH137" i="1" s="1"/>
  <c r="S139" i="1"/>
  <c r="S141" i="1"/>
  <c r="AH141" i="1" s="1"/>
  <c r="A1" i="6"/>
  <c r="AO146" i="1"/>
  <c r="D4" i="2" s="1"/>
  <c r="D27" i="2"/>
  <c r="D25" i="2"/>
  <c r="D23" i="2"/>
  <c r="D21" i="2"/>
  <c r="D19" i="2"/>
  <c r="D17" i="2"/>
  <c r="D15" i="2"/>
  <c r="D13" i="2"/>
  <c r="D11" i="2"/>
  <c r="D26" i="2"/>
  <c r="D24" i="2"/>
  <c r="D22" i="2"/>
  <c r="D20" i="2"/>
  <c r="D18" i="2"/>
  <c r="D16" i="2"/>
  <c r="D14" i="2"/>
  <c r="D12" i="2"/>
  <c r="D10" i="19"/>
  <c r="D5" i="19" s="1"/>
  <c r="D6" i="19" s="1"/>
  <c r="G10" i="19" s="1"/>
  <c r="M10" i="19" s="1"/>
  <c r="AG5" i="1"/>
  <c r="A1" i="3"/>
  <c r="A1" i="5"/>
  <c r="A1" i="7"/>
  <c r="A1" i="9"/>
  <c r="A1" i="11"/>
  <c r="D10" i="2"/>
  <c r="BB5" i="1"/>
  <c r="Q5" i="1"/>
  <c r="AI139" i="1" l="1"/>
  <c r="AH139" i="1"/>
  <c r="AI135" i="1"/>
  <c r="AH135" i="1"/>
  <c r="AI127" i="1"/>
  <c r="AH127" i="1"/>
  <c r="AI117" i="1"/>
  <c r="AH117" i="1"/>
  <c r="AI109" i="1"/>
  <c r="AH109" i="1"/>
  <c r="AI102" i="1"/>
  <c r="AH102" i="1"/>
  <c r="AI94" i="1"/>
  <c r="AH94" i="1"/>
  <c r="AI86" i="1"/>
  <c r="AH86" i="1"/>
  <c r="AI78" i="1"/>
  <c r="AH78" i="1"/>
  <c r="AI67" i="1"/>
  <c r="AH67" i="1"/>
  <c r="AI62" i="1"/>
  <c r="AH62" i="1"/>
  <c r="AH80" i="1"/>
  <c r="AH76" i="1"/>
  <c r="AH74" i="1"/>
  <c r="AH73" i="1"/>
  <c r="AH65" i="1"/>
  <c r="AI61" i="1"/>
  <c r="AH61" i="1"/>
  <c r="AH58" i="1"/>
  <c r="AH91" i="1"/>
  <c r="AH87" i="1"/>
  <c r="AH83" i="1"/>
  <c r="AH79" i="1"/>
  <c r="AH70" i="1"/>
  <c r="AH60" i="1"/>
  <c r="AI64" i="1"/>
  <c r="AH64" i="1"/>
  <c r="AI57" i="1"/>
  <c r="AH57" i="1"/>
  <c r="AI131" i="1"/>
  <c r="AH131" i="1"/>
  <c r="AI120" i="1"/>
  <c r="AH120" i="1"/>
  <c r="AI113" i="1"/>
  <c r="AH113" i="1"/>
  <c r="AI98" i="1"/>
  <c r="AH98" i="1"/>
  <c r="AI90" i="1"/>
  <c r="AH90" i="1"/>
  <c r="AI82" i="1"/>
  <c r="AH82" i="1"/>
  <c r="AI69" i="1"/>
  <c r="AH69" i="1"/>
  <c r="AI68" i="1"/>
  <c r="AH68" i="1"/>
  <c r="AI59" i="1"/>
  <c r="AH59" i="1"/>
  <c r="AI142" i="1"/>
  <c r="AH142" i="1"/>
  <c r="AI138" i="1"/>
  <c r="AH138" i="1"/>
  <c r="AI134" i="1"/>
  <c r="AH134" i="1"/>
  <c r="AI130" i="1"/>
  <c r="AH130" i="1"/>
  <c r="AI126" i="1"/>
  <c r="AH126" i="1"/>
  <c r="AI123" i="1"/>
  <c r="AH123" i="1"/>
  <c r="AI119" i="1"/>
  <c r="AH119" i="1"/>
  <c r="AI116" i="1"/>
  <c r="AH116" i="1"/>
  <c r="AI112" i="1"/>
  <c r="AH112" i="1"/>
  <c r="AI108" i="1"/>
  <c r="AH108" i="1"/>
  <c r="AI105" i="1"/>
  <c r="AH105" i="1"/>
  <c r="AI101" i="1"/>
  <c r="AH101" i="1"/>
  <c r="AI97" i="1"/>
  <c r="AH97" i="1"/>
  <c r="AI93" i="1"/>
  <c r="AH93" i="1"/>
  <c r="AI89" i="1"/>
  <c r="AH89" i="1"/>
  <c r="AI85" i="1"/>
  <c r="AH85" i="1"/>
  <c r="AI81" i="1"/>
  <c r="AH81" i="1"/>
  <c r="AI77" i="1"/>
  <c r="AH77" i="1"/>
  <c r="AI75" i="1"/>
  <c r="AH75" i="1"/>
  <c r="AI71" i="1"/>
  <c r="AH71" i="1"/>
  <c r="BB63" i="1"/>
  <c r="AI63" i="1"/>
  <c r="BB141" i="1"/>
  <c r="AI141" i="1"/>
  <c r="BB137" i="1"/>
  <c r="AI137" i="1"/>
  <c r="BB133" i="1"/>
  <c r="AI133" i="1"/>
  <c r="BB129" i="1"/>
  <c r="AI129" i="1"/>
  <c r="BB125" i="1"/>
  <c r="AI125" i="1"/>
  <c r="BB122" i="1"/>
  <c r="AI122" i="1"/>
  <c r="BB118" i="1"/>
  <c r="AI118" i="1"/>
  <c r="BB115" i="1"/>
  <c r="AI115" i="1"/>
  <c r="BB111" i="1"/>
  <c r="AI111" i="1"/>
  <c r="BB107" i="1"/>
  <c r="AI107" i="1"/>
  <c r="BB104" i="1"/>
  <c r="AI104" i="1"/>
  <c r="BB100" i="1"/>
  <c r="AI100" i="1"/>
  <c r="BB96" i="1"/>
  <c r="AI96" i="1"/>
  <c r="BB92" i="1"/>
  <c r="AI92" i="1"/>
  <c r="BB88" i="1"/>
  <c r="AI88" i="1"/>
  <c r="BB84" i="1"/>
  <c r="AI84" i="1"/>
  <c r="BB80" i="1"/>
  <c r="AI80" i="1"/>
  <c r="BB76" i="1"/>
  <c r="AI76" i="1"/>
  <c r="BB74" i="1"/>
  <c r="AI74" i="1"/>
  <c r="BB66" i="1"/>
  <c r="AI66" i="1"/>
  <c r="BB73" i="1"/>
  <c r="AI73" i="1"/>
  <c r="BB65" i="1"/>
  <c r="AI65" i="1"/>
  <c r="BB72" i="1"/>
  <c r="AI72" i="1"/>
  <c r="AI58" i="1"/>
  <c r="BB140" i="1"/>
  <c r="AI140" i="1"/>
  <c r="BB136" i="1"/>
  <c r="AI136" i="1"/>
  <c r="BB132" i="1"/>
  <c r="AI132" i="1"/>
  <c r="BB128" i="1"/>
  <c r="AI128" i="1"/>
  <c r="BB124" i="1"/>
  <c r="AI124" i="1"/>
  <c r="BB121" i="1"/>
  <c r="AI121" i="1"/>
  <c r="BB114" i="1"/>
  <c r="AI114" i="1"/>
  <c r="BB110" i="1"/>
  <c r="AI110" i="1"/>
  <c r="BB106" i="1"/>
  <c r="AI106" i="1"/>
  <c r="BB103" i="1"/>
  <c r="AI103" i="1"/>
  <c r="BB99" i="1"/>
  <c r="AI99" i="1"/>
  <c r="BB95" i="1"/>
  <c r="AI95" i="1"/>
  <c r="BB91" i="1"/>
  <c r="AI91" i="1"/>
  <c r="BB87" i="1"/>
  <c r="AI87" i="1"/>
  <c r="BB83" i="1"/>
  <c r="AI83" i="1"/>
  <c r="BB79" i="1"/>
  <c r="AI79" i="1"/>
  <c r="BB70" i="1"/>
  <c r="AI70" i="1"/>
  <c r="AI60" i="1"/>
  <c r="BB143" i="1"/>
  <c r="AI143" i="1"/>
  <c r="BA64" i="1"/>
  <c r="BB64" i="1"/>
  <c r="BA62" i="1"/>
  <c r="BB62" i="1"/>
  <c r="BA139" i="1"/>
  <c r="BB139" i="1"/>
  <c r="BA135" i="1"/>
  <c r="BB135" i="1"/>
  <c r="BA131" i="1"/>
  <c r="BB131" i="1"/>
  <c r="BA127" i="1"/>
  <c r="BB127" i="1"/>
  <c r="BA120" i="1"/>
  <c r="BB120" i="1"/>
  <c r="BA117" i="1"/>
  <c r="BB117" i="1"/>
  <c r="BA113" i="1"/>
  <c r="BB113" i="1"/>
  <c r="BA109" i="1"/>
  <c r="BB109" i="1"/>
  <c r="BA102" i="1"/>
  <c r="BB102" i="1"/>
  <c r="BA98" i="1"/>
  <c r="BB98" i="1"/>
  <c r="BA94" i="1"/>
  <c r="BB94" i="1"/>
  <c r="BA90" i="1"/>
  <c r="BB90" i="1"/>
  <c r="BA86" i="1"/>
  <c r="BB86" i="1"/>
  <c r="BA82" i="1"/>
  <c r="BB82" i="1"/>
  <c r="BA78" i="1"/>
  <c r="BB78" i="1"/>
  <c r="BA69" i="1"/>
  <c r="BB69" i="1"/>
  <c r="BA67" i="1"/>
  <c r="BB67" i="1"/>
  <c r="BA68" i="1"/>
  <c r="BB68" i="1"/>
  <c r="BA142" i="1"/>
  <c r="BB142" i="1"/>
  <c r="BA138" i="1"/>
  <c r="BB138" i="1"/>
  <c r="BA134" i="1"/>
  <c r="BB134" i="1"/>
  <c r="BA130" i="1"/>
  <c r="BB130" i="1"/>
  <c r="BA126" i="1"/>
  <c r="BB126" i="1"/>
  <c r="BA123" i="1"/>
  <c r="BB123" i="1"/>
  <c r="BA119" i="1"/>
  <c r="BB119" i="1"/>
  <c r="BA116" i="1"/>
  <c r="BB116" i="1"/>
  <c r="BA112" i="1"/>
  <c r="BB112" i="1"/>
  <c r="BA108" i="1"/>
  <c r="BB108" i="1"/>
  <c r="BA105" i="1"/>
  <c r="BB105" i="1"/>
  <c r="BA101" i="1"/>
  <c r="BB101" i="1"/>
  <c r="BA97" i="1"/>
  <c r="BB97" i="1"/>
  <c r="BA93" i="1"/>
  <c r="BB93" i="1"/>
  <c r="BA89" i="1"/>
  <c r="BB89" i="1"/>
  <c r="BA85" i="1"/>
  <c r="BB85" i="1"/>
  <c r="BA81" i="1"/>
  <c r="BB81" i="1"/>
  <c r="BA77" i="1"/>
  <c r="BB77" i="1"/>
  <c r="BA75" i="1"/>
  <c r="BB75" i="1"/>
  <c r="BA71" i="1"/>
  <c r="BB71" i="1"/>
  <c r="AZ141" i="1"/>
  <c r="BA141" i="1"/>
  <c r="AZ137" i="1"/>
  <c r="BA137" i="1"/>
  <c r="AZ133" i="1"/>
  <c r="BA133" i="1"/>
  <c r="AZ129" i="1"/>
  <c r="BA129" i="1"/>
  <c r="AZ125" i="1"/>
  <c r="BA125" i="1"/>
  <c r="AZ122" i="1"/>
  <c r="BA122" i="1"/>
  <c r="AZ118" i="1"/>
  <c r="BA118" i="1"/>
  <c r="AZ115" i="1"/>
  <c r="BA115" i="1"/>
  <c r="AZ111" i="1"/>
  <c r="BA111" i="1"/>
  <c r="AZ107" i="1"/>
  <c r="BA107" i="1"/>
  <c r="AZ104" i="1"/>
  <c r="BA104" i="1"/>
  <c r="AZ100" i="1"/>
  <c r="BA100" i="1"/>
  <c r="AZ96" i="1"/>
  <c r="BA96" i="1"/>
  <c r="AZ92" i="1"/>
  <c r="BA92" i="1"/>
  <c r="AZ88" i="1"/>
  <c r="BA88" i="1"/>
  <c r="AZ84" i="1"/>
  <c r="BA84" i="1"/>
  <c r="AZ80" i="1"/>
  <c r="BA80" i="1"/>
  <c r="AZ76" i="1"/>
  <c r="BA76" i="1"/>
  <c r="AZ74" i="1"/>
  <c r="BA74" i="1"/>
  <c r="AZ66" i="1"/>
  <c r="BA66" i="1"/>
  <c r="AZ73" i="1"/>
  <c r="BA73" i="1"/>
  <c r="AZ65" i="1"/>
  <c r="BA65" i="1"/>
  <c r="AZ72" i="1"/>
  <c r="BA72" i="1"/>
  <c r="AZ140" i="1"/>
  <c r="BA140" i="1"/>
  <c r="AZ136" i="1"/>
  <c r="BA136" i="1"/>
  <c r="AZ132" i="1"/>
  <c r="BA132" i="1"/>
  <c r="AZ128" i="1"/>
  <c r="BA128" i="1"/>
  <c r="AZ124" i="1"/>
  <c r="BA124" i="1"/>
  <c r="AZ121" i="1"/>
  <c r="BA121" i="1"/>
  <c r="AZ114" i="1"/>
  <c r="BA114" i="1"/>
  <c r="AZ110" i="1"/>
  <c r="BA110" i="1"/>
  <c r="AZ106" i="1"/>
  <c r="BA106" i="1"/>
  <c r="AZ103" i="1"/>
  <c r="BA103" i="1"/>
  <c r="AZ99" i="1"/>
  <c r="BA99" i="1"/>
  <c r="AZ95" i="1"/>
  <c r="BA95" i="1"/>
  <c r="AZ91" i="1"/>
  <c r="BA91" i="1"/>
  <c r="AZ87" i="1"/>
  <c r="BA87" i="1"/>
  <c r="AZ83" i="1"/>
  <c r="BA83" i="1"/>
  <c r="AZ79" i="1"/>
  <c r="BA79" i="1"/>
  <c r="AZ70" i="1"/>
  <c r="BA70" i="1"/>
  <c r="AZ143" i="1"/>
  <c r="BA143" i="1"/>
  <c r="AZ63" i="1"/>
  <c r="BA63" i="1"/>
  <c r="AY64" i="1"/>
  <c r="AZ64" i="1"/>
  <c r="AY62" i="1"/>
  <c r="AZ62" i="1"/>
  <c r="AY139" i="1"/>
  <c r="AZ139" i="1"/>
  <c r="AY135" i="1"/>
  <c r="AZ135" i="1"/>
  <c r="AY131" i="1"/>
  <c r="AZ131" i="1"/>
  <c r="AY127" i="1"/>
  <c r="AZ127" i="1"/>
  <c r="AY120" i="1"/>
  <c r="AZ120" i="1"/>
  <c r="AY117" i="1"/>
  <c r="AZ117" i="1"/>
  <c r="AY113" i="1"/>
  <c r="AZ113" i="1"/>
  <c r="AY109" i="1"/>
  <c r="AZ109" i="1"/>
  <c r="AY102" i="1"/>
  <c r="AZ102" i="1"/>
  <c r="AY98" i="1"/>
  <c r="AZ98" i="1"/>
  <c r="AY94" i="1"/>
  <c r="AZ94" i="1"/>
  <c r="AY90" i="1"/>
  <c r="AZ90" i="1"/>
  <c r="AY86" i="1"/>
  <c r="AZ86" i="1"/>
  <c r="AY82" i="1"/>
  <c r="AZ82" i="1"/>
  <c r="AY78" i="1"/>
  <c r="AZ78" i="1"/>
  <c r="AY69" i="1"/>
  <c r="AZ69" i="1"/>
  <c r="AY67" i="1"/>
  <c r="AZ67" i="1"/>
  <c r="AY68" i="1"/>
  <c r="AZ68" i="1"/>
  <c r="AY142" i="1"/>
  <c r="AZ142" i="1"/>
  <c r="AY138" i="1"/>
  <c r="AZ138" i="1"/>
  <c r="AY134" i="1"/>
  <c r="AZ134" i="1"/>
  <c r="AY130" i="1"/>
  <c r="AZ130" i="1"/>
  <c r="AY126" i="1"/>
  <c r="AZ126" i="1"/>
  <c r="AY123" i="1"/>
  <c r="AZ123" i="1"/>
  <c r="AY119" i="1"/>
  <c r="AZ119" i="1"/>
  <c r="AY116" i="1"/>
  <c r="AZ116" i="1"/>
  <c r="AY112" i="1"/>
  <c r="AZ112" i="1"/>
  <c r="AY108" i="1"/>
  <c r="AZ108" i="1"/>
  <c r="AY105" i="1"/>
  <c r="AZ105" i="1"/>
  <c r="AY101" i="1"/>
  <c r="AZ101" i="1"/>
  <c r="AY97" i="1"/>
  <c r="AZ97" i="1"/>
  <c r="AY93" i="1"/>
  <c r="AZ93" i="1"/>
  <c r="AY89" i="1"/>
  <c r="AZ89" i="1"/>
  <c r="AY85" i="1"/>
  <c r="AZ85" i="1"/>
  <c r="AY81" i="1"/>
  <c r="AZ81" i="1"/>
  <c r="AY77" i="1"/>
  <c r="AZ77" i="1"/>
  <c r="AY75" i="1"/>
  <c r="AZ75" i="1"/>
  <c r="AY71" i="1"/>
  <c r="AZ71" i="1"/>
  <c r="AY141" i="1"/>
  <c r="AY137" i="1"/>
  <c r="AY133" i="1"/>
  <c r="AY129" i="1"/>
  <c r="AY125" i="1"/>
  <c r="AY122" i="1"/>
  <c r="AY118" i="1"/>
  <c r="AY115" i="1"/>
  <c r="AY111" i="1"/>
  <c r="AY107" i="1"/>
  <c r="AY104" i="1"/>
  <c r="AY100" i="1"/>
  <c r="AY92" i="1"/>
  <c r="AY74" i="1"/>
  <c r="AY66" i="1"/>
  <c r="AY73" i="1"/>
  <c r="AY65" i="1"/>
  <c r="AY72" i="1"/>
  <c r="AY140" i="1"/>
  <c r="AY136" i="1"/>
  <c r="AY132" i="1"/>
  <c r="AY128" i="1"/>
  <c r="AY124" i="1"/>
  <c r="AY121" i="1"/>
  <c r="AY114" i="1"/>
  <c r="AY110" i="1"/>
  <c r="AY106" i="1"/>
  <c r="AY103" i="1"/>
  <c r="AY99" i="1"/>
  <c r="AY95" i="1"/>
  <c r="AY91" i="1"/>
  <c r="AY87" i="1"/>
  <c r="AY83" i="1"/>
  <c r="AY79" i="1"/>
  <c r="AY70" i="1"/>
  <c r="AX91" i="1"/>
  <c r="AY96" i="1"/>
  <c r="AX83" i="1"/>
  <c r="AY88" i="1"/>
  <c r="AX79" i="1"/>
  <c r="AY84" i="1"/>
  <c r="AX75" i="1"/>
  <c r="AY80" i="1"/>
  <c r="AX71" i="1"/>
  <c r="AY76" i="1"/>
  <c r="AX143" i="1"/>
  <c r="AY143" i="1"/>
  <c r="AY63" i="1"/>
  <c r="AX69" i="1"/>
  <c r="AX142" i="1"/>
  <c r="AX87" i="1"/>
  <c r="AP140" i="1"/>
  <c r="AW140" i="1"/>
  <c r="AS140" i="1"/>
  <c r="AU140" i="1"/>
  <c r="AQ140" i="1"/>
  <c r="AV140" i="1"/>
  <c r="AR140" i="1"/>
  <c r="AT140" i="1"/>
  <c r="AX68" i="1"/>
  <c r="AX139" i="1"/>
  <c r="AW141" i="1"/>
  <c r="AS141" i="1"/>
  <c r="AR141" i="1"/>
  <c r="AP141" i="1"/>
  <c r="AU141" i="1"/>
  <c r="AQ141" i="1"/>
  <c r="AT141" i="1"/>
  <c r="AV141" i="1"/>
  <c r="AW136" i="1"/>
  <c r="AX136" i="1"/>
  <c r="AW132" i="1"/>
  <c r="AX132" i="1"/>
  <c r="AW128" i="1"/>
  <c r="AX128" i="1"/>
  <c r="AW124" i="1"/>
  <c r="AX124" i="1"/>
  <c r="AW117" i="1"/>
  <c r="AX117" i="1"/>
  <c r="AW113" i="1"/>
  <c r="AX113" i="1"/>
  <c r="AW109" i="1"/>
  <c r="AX109" i="1"/>
  <c r="AW105" i="1"/>
  <c r="AX105" i="1"/>
  <c r="AW101" i="1"/>
  <c r="AW97" i="1"/>
  <c r="AX97" i="1"/>
  <c r="AW93" i="1"/>
  <c r="AX93" i="1"/>
  <c r="AW89" i="1"/>
  <c r="AX89" i="1"/>
  <c r="AW85" i="1"/>
  <c r="AX85" i="1"/>
  <c r="AW81" i="1"/>
  <c r="AX81" i="1"/>
  <c r="AW77" i="1"/>
  <c r="AX77" i="1"/>
  <c r="AW73" i="1"/>
  <c r="AX73" i="1"/>
  <c r="AW64" i="1"/>
  <c r="AX64" i="1"/>
  <c r="AW63" i="1"/>
  <c r="AX63" i="1"/>
  <c r="AW135" i="1"/>
  <c r="AX135" i="1"/>
  <c r="AW131" i="1"/>
  <c r="AX131" i="1"/>
  <c r="AW127" i="1"/>
  <c r="AX127" i="1"/>
  <c r="AW123" i="1"/>
  <c r="AX123" i="1"/>
  <c r="AW120" i="1"/>
  <c r="AX120" i="1"/>
  <c r="AW116" i="1"/>
  <c r="AX116" i="1"/>
  <c r="AW112" i="1"/>
  <c r="AX112" i="1"/>
  <c r="AW108" i="1"/>
  <c r="AX108" i="1"/>
  <c r="AW104" i="1"/>
  <c r="AX104" i="1"/>
  <c r="AW100" i="1"/>
  <c r="AX100" i="1"/>
  <c r="AW96" i="1"/>
  <c r="AX96" i="1"/>
  <c r="AW92" i="1"/>
  <c r="AX92" i="1"/>
  <c r="AW88" i="1"/>
  <c r="AX88" i="1"/>
  <c r="AW84" i="1"/>
  <c r="AX84" i="1"/>
  <c r="AW80" i="1"/>
  <c r="AX80" i="1"/>
  <c r="AW76" i="1"/>
  <c r="AX76" i="1"/>
  <c r="AW72" i="1"/>
  <c r="AX72" i="1"/>
  <c r="AW70" i="1"/>
  <c r="AX70" i="1"/>
  <c r="AW66" i="1"/>
  <c r="AX66" i="1"/>
  <c r="AW138" i="1"/>
  <c r="AX138" i="1"/>
  <c r="AW134" i="1"/>
  <c r="AX134" i="1"/>
  <c r="AW130" i="1"/>
  <c r="AX130" i="1"/>
  <c r="AW126" i="1"/>
  <c r="AX126" i="1"/>
  <c r="AW122" i="1"/>
  <c r="AX122" i="1"/>
  <c r="AW119" i="1"/>
  <c r="AX119" i="1"/>
  <c r="AW115" i="1"/>
  <c r="AX115" i="1"/>
  <c r="AW111" i="1"/>
  <c r="AX111" i="1"/>
  <c r="AW107" i="1"/>
  <c r="AX107" i="1"/>
  <c r="AW103" i="1"/>
  <c r="AX103" i="1"/>
  <c r="AW99" i="1"/>
  <c r="AX99" i="1"/>
  <c r="AW95" i="1"/>
  <c r="AX95" i="1"/>
  <c r="AW67" i="1"/>
  <c r="AX67" i="1"/>
  <c r="AW137" i="1"/>
  <c r="AX137" i="1"/>
  <c r="AW133" i="1"/>
  <c r="AX133" i="1"/>
  <c r="AW129" i="1"/>
  <c r="AX129" i="1"/>
  <c r="AW125" i="1"/>
  <c r="AX125" i="1"/>
  <c r="AW121" i="1"/>
  <c r="AX121" i="1"/>
  <c r="AW118" i="1"/>
  <c r="AX118" i="1"/>
  <c r="AW114" i="1"/>
  <c r="AW110" i="1"/>
  <c r="AX110" i="1"/>
  <c r="AW106" i="1"/>
  <c r="AX106" i="1"/>
  <c r="AW102" i="1"/>
  <c r="AX102" i="1"/>
  <c r="AW98" i="1"/>
  <c r="AX98" i="1"/>
  <c r="AW94" i="1"/>
  <c r="AX94" i="1"/>
  <c r="AW90" i="1"/>
  <c r="AX90" i="1"/>
  <c r="AW86" i="1"/>
  <c r="AX86" i="1"/>
  <c r="AW82" i="1"/>
  <c r="AX82" i="1"/>
  <c r="AW78" i="1"/>
  <c r="AX78" i="1"/>
  <c r="AW74" i="1"/>
  <c r="AX74" i="1"/>
  <c r="AW65" i="1"/>
  <c r="AX65" i="1"/>
  <c r="AP142" i="1"/>
  <c r="AR142" i="1"/>
  <c r="AT142" i="1"/>
  <c r="AV142" i="1"/>
  <c r="AQ142" i="1"/>
  <c r="AS142" i="1"/>
  <c r="AU142" i="1"/>
  <c r="AW142" i="1"/>
  <c r="AP143" i="1"/>
  <c r="AR143" i="1"/>
  <c r="AT143" i="1"/>
  <c r="AV143" i="1"/>
  <c r="AQ143" i="1"/>
  <c r="AS143" i="1"/>
  <c r="AU143" i="1"/>
  <c r="AW143" i="1"/>
  <c r="AW139" i="1"/>
  <c r="AW91" i="1"/>
  <c r="AW87" i="1"/>
  <c r="AW83" i="1"/>
  <c r="AW79" i="1"/>
  <c r="AW75" i="1"/>
  <c r="AW71" i="1"/>
  <c r="AW69" i="1"/>
  <c r="AW68" i="1"/>
  <c r="AV132" i="1"/>
  <c r="AU136" i="1"/>
  <c r="AQ136" i="1"/>
  <c r="AR136" i="1"/>
  <c r="AP136" i="1"/>
  <c r="AT136" i="1"/>
  <c r="AS136" i="1"/>
  <c r="AV136" i="1"/>
  <c r="AV128" i="1"/>
  <c r="AV124" i="1"/>
  <c r="AV120" i="1"/>
  <c r="AV113" i="1"/>
  <c r="AV109" i="1"/>
  <c r="AV105" i="1"/>
  <c r="AV101" i="1"/>
  <c r="AV97" i="1"/>
  <c r="AV93" i="1"/>
  <c r="AV89" i="1"/>
  <c r="AV85" i="1"/>
  <c r="AV81" i="1"/>
  <c r="AV77" i="1"/>
  <c r="AV73" i="1"/>
  <c r="AV69" i="1"/>
  <c r="AV60" i="1"/>
  <c r="AV59" i="1"/>
  <c r="AV135" i="1"/>
  <c r="AU139" i="1"/>
  <c r="AT139" i="1"/>
  <c r="AV139" i="1"/>
  <c r="AP139" i="1"/>
  <c r="AS139" i="1"/>
  <c r="AQ139" i="1"/>
  <c r="AR139" i="1"/>
  <c r="AV131" i="1"/>
  <c r="AV127" i="1"/>
  <c r="AV123" i="1"/>
  <c r="AV119" i="1"/>
  <c r="AV116" i="1"/>
  <c r="AV112" i="1"/>
  <c r="AV108" i="1"/>
  <c r="AV104" i="1"/>
  <c r="AV100" i="1"/>
  <c r="AV96" i="1"/>
  <c r="AV92" i="1"/>
  <c r="AV88" i="1"/>
  <c r="AV84" i="1"/>
  <c r="AV80" i="1"/>
  <c r="AV76" i="1"/>
  <c r="AV72" i="1"/>
  <c r="AV68" i="1"/>
  <c r="AV66" i="1"/>
  <c r="AV37" i="1"/>
  <c r="AV134" i="1"/>
  <c r="AT138" i="1"/>
  <c r="AS138" i="1"/>
  <c r="AV138" i="1"/>
  <c r="AQ138" i="1"/>
  <c r="AR138" i="1"/>
  <c r="AP138" i="1"/>
  <c r="AU138" i="1"/>
  <c r="AV130" i="1"/>
  <c r="AV126" i="1"/>
  <c r="AV122" i="1"/>
  <c r="AV118" i="1"/>
  <c r="AV115" i="1"/>
  <c r="AV111" i="1"/>
  <c r="AV107" i="1"/>
  <c r="AV103" i="1"/>
  <c r="AV99" i="1"/>
  <c r="AV95" i="1"/>
  <c r="AV91" i="1"/>
  <c r="AV63" i="1"/>
  <c r="AV133" i="1"/>
  <c r="AS137" i="1"/>
  <c r="AP137" i="1"/>
  <c r="AU137" i="1"/>
  <c r="AT137" i="1"/>
  <c r="AV137" i="1"/>
  <c r="AQ137" i="1"/>
  <c r="AR137" i="1"/>
  <c r="AV129" i="1"/>
  <c r="AV125" i="1"/>
  <c r="AV121" i="1"/>
  <c r="AV117" i="1"/>
  <c r="AV114" i="1"/>
  <c r="AV110" i="1"/>
  <c r="AV106" i="1"/>
  <c r="AV102" i="1"/>
  <c r="AV98" i="1"/>
  <c r="AV94" i="1"/>
  <c r="AV90" i="1"/>
  <c r="AV86" i="1"/>
  <c r="AV82" i="1"/>
  <c r="AV78" i="1"/>
  <c r="AV74" i="1"/>
  <c r="AV70" i="1"/>
  <c r="AV87" i="1"/>
  <c r="AV83" i="1"/>
  <c r="AV79" i="1"/>
  <c r="AV75" i="1"/>
  <c r="AV71" i="1"/>
  <c r="AV67" i="1"/>
  <c r="AV65" i="1"/>
  <c r="AV64" i="1"/>
  <c r="AP44" i="1"/>
  <c r="AP42" i="1"/>
  <c r="AP39" i="1"/>
  <c r="AP30" i="1"/>
  <c r="AP134" i="1"/>
  <c r="AQ134" i="1"/>
  <c r="AU134" i="1"/>
  <c r="AR134" i="1"/>
  <c r="AT134" i="1"/>
  <c r="AS134" i="1"/>
  <c r="AU130" i="1"/>
  <c r="AT130" i="1"/>
  <c r="AS130" i="1"/>
  <c r="AQ130" i="1"/>
  <c r="AP130" i="1"/>
  <c r="AT126" i="1"/>
  <c r="AS126" i="1"/>
  <c r="AR126" i="1"/>
  <c r="AQ126" i="1"/>
  <c r="AT122" i="1"/>
  <c r="AS122" i="1"/>
  <c r="AR122" i="1"/>
  <c r="AQ122" i="1"/>
  <c r="AP122" i="1"/>
  <c r="AU115" i="1"/>
  <c r="AT118" i="1"/>
  <c r="AS118" i="1"/>
  <c r="AR118" i="1"/>
  <c r="AP118" i="1"/>
  <c r="AQ118" i="1"/>
  <c r="AU111" i="1"/>
  <c r="AT115" i="1"/>
  <c r="AS115" i="1"/>
  <c r="AR115" i="1"/>
  <c r="AP115" i="1"/>
  <c r="AQ115" i="1"/>
  <c r="AU107" i="1"/>
  <c r="AT111" i="1"/>
  <c r="AS111" i="1"/>
  <c r="AR111" i="1"/>
  <c r="AP111" i="1"/>
  <c r="AQ111" i="1"/>
  <c r="AU103" i="1"/>
  <c r="AT107" i="1"/>
  <c r="AS107" i="1"/>
  <c r="AR107" i="1"/>
  <c r="AP107" i="1"/>
  <c r="AQ107" i="1"/>
  <c r="AU99" i="1"/>
  <c r="AT103" i="1"/>
  <c r="AS103" i="1"/>
  <c r="AR103" i="1"/>
  <c r="AP103" i="1"/>
  <c r="AQ103" i="1"/>
  <c r="AU95" i="1"/>
  <c r="AT99" i="1"/>
  <c r="AS99" i="1"/>
  <c r="AR99" i="1"/>
  <c r="AP99" i="1"/>
  <c r="AQ99" i="1"/>
  <c r="AU91" i="1"/>
  <c r="AT95" i="1"/>
  <c r="AS95" i="1"/>
  <c r="AR95" i="1"/>
  <c r="AP95" i="1"/>
  <c r="AQ95" i="1"/>
  <c r="AU87" i="1"/>
  <c r="AT91" i="1"/>
  <c r="AS91" i="1"/>
  <c r="AR91" i="1"/>
  <c r="AP91" i="1"/>
  <c r="AQ91" i="1"/>
  <c r="AU83" i="1"/>
  <c r="AT87" i="1"/>
  <c r="AS87" i="1"/>
  <c r="AR87" i="1"/>
  <c r="AP87" i="1"/>
  <c r="AQ87" i="1"/>
  <c r="AU79" i="1"/>
  <c r="AT83" i="1"/>
  <c r="AS83" i="1"/>
  <c r="AR83" i="1"/>
  <c r="AP83" i="1"/>
  <c r="AQ83" i="1"/>
  <c r="AU75" i="1"/>
  <c r="AT79" i="1"/>
  <c r="AS79" i="1"/>
  <c r="AR79" i="1"/>
  <c r="AP79" i="1"/>
  <c r="AQ79" i="1"/>
  <c r="AU71" i="1"/>
  <c r="AT75" i="1"/>
  <c r="AS75" i="1"/>
  <c r="AR75" i="1"/>
  <c r="AP75" i="1"/>
  <c r="AQ75" i="1"/>
  <c r="AU67" i="1"/>
  <c r="AT71" i="1"/>
  <c r="AS71" i="1"/>
  <c r="AR71" i="1"/>
  <c r="AP71" i="1"/>
  <c r="AQ71" i="1"/>
  <c r="AU63" i="1"/>
  <c r="AT67" i="1"/>
  <c r="AS67" i="1"/>
  <c r="AR67" i="1"/>
  <c r="AP67" i="1"/>
  <c r="AQ67" i="1"/>
  <c r="AT65" i="1"/>
  <c r="AS65" i="1"/>
  <c r="AR65" i="1"/>
  <c r="AQ65" i="1"/>
  <c r="AP65" i="1"/>
  <c r="AT64" i="1"/>
  <c r="AS64" i="1"/>
  <c r="AR64" i="1"/>
  <c r="AQ64" i="1"/>
  <c r="AP64" i="1"/>
  <c r="AU37" i="1"/>
  <c r="AR37" i="1"/>
  <c r="AT37" i="1"/>
  <c r="AS37" i="1"/>
  <c r="AP37" i="1"/>
  <c r="AQ37" i="1"/>
  <c r="AT63" i="1"/>
  <c r="AS63" i="1"/>
  <c r="AR63" i="1"/>
  <c r="AP63" i="1"/>
  <c r="AQ63" i="1"/>
  <c r="AP133" i="1"/>
  <c r="AR133" i="1"/>
  <c r="AS133" i="1"/>
  <c r="AT133" i="1"/>
  <c r="AQ133" i="1"/>
  <c r="AU133" i="1"/>
  <c r="AU126" i="1"/>
  <c r="AU129" i="1"/>
  <c r="AT129" i="1"/>
  <c r="AS129" i="1"/>
  <c r="AR129" i="1"/>
  <c r="AP129" i="1"/>
  <c r="AQ129" i="1"/>
  <c r="AU122" i="1"/>
  <c r="AU125" i="1"/>
  <c r="AT125" i="1"/>
  <c r="AS125" i="1"/>
  <c r="AR125" i="1"/>
  <c r="AQ125" i="1"/>
  <c r="AU118" i="1"/>
  <c r="AU121" i="1"/>
  <c r="AT121" i="1"/>
  <c r="AS121" i="1"/>
  <c r="AR121" i="1"/>
  <c r="AQ121" i="1"/>
  <c r="AP121" i="1"/>
  <c r="AU114" i="1"/>
  <c r="AU117" i="1"/>
  <c r="AT117" i="1"/>
  <c r="AS117" i="1"/>
  <c r="AR117" i="1"/>
  <c r="AQ117" i="1"/>
  <c r="AP117" i="1"/>
  <c r="AU110" i="1"/>
  <c r="AT114" i="1"/>
  <c r="AS114" i="1"/>
  <c r="AR114" i="1"/>
  <c r="AP114" i="1"/>
  <c r="AQ114" i="1"/>
  <c r="AU106" i="1"/>
  <c r="AT110" i="1"/>
  <c r="AS110" i="1"/>
  <c r="AR110" i="1"/>
  <c r="AP110" i="1"/>
  <c r="AQ110" i="1"/>
  <c r="AU102" i="1"/>
  <c r="AT106" i="1"/>
  <c r="AS106" i="1"/>
  <c r="AR106" i="1"/>
  <c r="AP106" i="1"/>
  <c r="AQ106" i="1"/>
  <c r="AU98" i="1"/>
  <c r="AT102" i="1"/>
  <c r="AS102" i="1"/>
  <c r="AR102" i="1"/>
  <c r="AP102" i="1"/>
  <c r="AQ102" i="1"/>
  <c r="AU94" i="1"/>
  <c r="AT98" i="1"/>
  <c r="AS98" i="1"/>
  <c r="AR98" i="1"/>
  <c r="AP98" i="1"/>
  <c r="AQ98" i="1"/>
  <c r="AU90" i="1"/>
  <c r="AT94" i="1"/>
  <c r="AS94" i="1"/>
  <c r="AR94" i="1"/>
  <c r="AP94" i="1"/>
  <c r="AQ94" i="1"/>
  <c r="AU86" i="1"/>
  <c r="AR90" i="1"/>
  <c r="AT90" i="1"/>
  <c r="AS90" i="1"/>
  <c r="AQ90" i="1"/>
  <c r="AP90" i="1"/>
  <c r="AU82" i="1"/>
  <c r="AT86" i="1"/>
  <c r="AR86" i="1"/>
  <c r="AS86" i="1"/>
  <c r="AQ86" i="1"/>
  <c r="AP86" i="1"/>
  <c r="AU78" i="1"/>
  <c r="AT82" i="1"/>
  <c r="AR82" i="1"/>
  <c r="AS82" i="1"/>
  <c r="AQ82" i="1"/>
  <c r="AP82" i="1"/>
  <c r="AU74" i="1"/>
  <c r="AT78" i="1"/>
  <c r="AR78" i="1"/>
  <c r="AS78" i="1"/>
  <c r="AQ78" i="1"/>
  <c r="AP78" i="1"/>
  <c r="AU70" i="1"/>
  <c r="AT74" i="1"/>
  <c r="AR74" i="1"/>
  <c r="AS74" i="1"/>
  <c r="AQ74" i="1"/>
  <c r="AP74" i="1"/>
  <c r="AU66" i="1"/>
  <c r="AT70" i="1"/>
  <c r="AS70" i="1"/>
  <c r="AR70" i="1"/>
  <c r="AP70" i="1"/>
  <c r="AQ70" i="1"/>
  <c r="AP36" i="1"/>
  <c r="AP35" i="1"/>
  <c r="AU132" i="1"/>
  <c r="AT132" i="1"/>
  <c r="AS132" i="1"/>
  <c r="AQ132" i="1"/>
  <c r="AP132" i="1"/>
  <c r="AT128" i="1"/>
  <c r="AS128" i="1"/>
  <c r="AR128" i="1"/>
  <c r="AQ128" i="1"/>
  <c r="AP128" i="1"/>
  <c r="AT124" i="1"/>
  <c r="AS124" i="1"/>
  <c r="AR124" i="1"/>
  <c r="AP124" i="1"/>
  <c r="AQ124" i="1"/>
  <c r="AT120" i="1"/>
  <c r="AS120" i="1"/>
  <c r="AR120" i="1"/>
  <c r="AQ120" i="1"/>
  <c r="AP120" i="1"/>
  <c r="AU113" i="1"/>
  <c r="AU109" i="1"/>
  <c r="AT113" i="1"/>
  <c r="AS113" i="1"/>
  <c r="AR113" i="1"/>
  <c r="AQ113" i="1"/>
  <c r="AP113" i="1"/>
  <c r="AU105" i="1"/>
  <c r="AT109" i="1"/>
  <c r="AS109" i="1"/>
  <c r="AR109" i="1"/>
  <c r="AQ109" i="1"/>
  <c r="AP109" i="1"/>
  <c r="AU101" i="1"/>
  <c r="AT105" i="1"/>
  <c r="AS105" i="1"/>
  <c r="AR105" i="1"/>
  <c r="AQ105" i="1"/>
  <c r="AP105" i="1"/>
  <c r="AU97" i="1"/>
  <c r="AT101" i="1"/>
  <c r="AS101" i="1"/>
  <c r="AR101" i="1"/>
  <c r="AQ101" i="1"/>
  <c r="AP101" i="1"/>
  <c r="AU93" i="1"/>
  <c r="AT97" i="1"/>
  <c r="AS97" i="1"/>
  <c r="AR97" i="1"/>
  <c r="AQ97" i="1"/>
  <c r="AP97" i="1"/>
  <c r="AU89" i="1"/>
  <c r="AT93" i="1"/>
  <c r="AS93" i="1"/>
  <c r="AR93" i="1"/>
  <c r="AQ93" i="1"/>
  <c r="AP93" i="1"/>
  <c r="AU85" i="1"/>
  <c r="AT89" i="1"/>
  <c r="AS89" i="1"/>
  <c r="AR89" i="1"/>
  <c r="AQ89" i="1"/>
  <c r="AP89" i="1"/>
  <c r="AU81" i="1"/>
  <c r="AT85" i="1"/>
  <c r="AS85" i="1"/>
  <c r="AR85" i="1"/>
  <c r="AQ85" i="1"/>
  <c r="AP85" i="1"/>
  <c r="AU77" i="1"/>
  <c r="AT81" i="1"/>
  <c r="AS81" i="1"/>
  <c r="AR81" i="1"/>
  <c r="AQ81" i="1"/>
  <c r="AP81" i="1"/>
  <c r="AU73" i="1"/>
  <c r="AT77" i="1"/>
  <c r="AS77" i="1"/>
  <c r="AR77" i="1"/>
  <c r="AQ77" i="1"/>
  <c r="AP77" i="1"/>
  <c r="AU69" i="1"/>
  <c r="AT73" i="1"/>
  <c r="AS73" i="1"/>
  <c r="AR73" i="1"/>
  <c r="AQ73" i="1"/>
  <c r="AP73" i="1"/>
  <c r="AU65" i="1"/>
  <c r="AT69" i="1"/>
  <c r="AS69" i="1"/>
  <c r="AR69" i="1"/>
  <c r="AQ69" i="1"/>
  <c r="AP69" i="1"/>
  <c r="AT60" i="1"/>
  <c r="AU60" i="1"/>
  <c r="AS60" i="1"/>
  <c r="AR60" i="1"/>
  <c r="AP60" i="1"/>
  <c r="AQ60" i="1"/>
  <c r="AT59" i="1"/>
  <c r="AU59" i="1"/>
  <c r="AS59" i="1"/>
  <c r="AR59" i="1"/>
  <c r="AP59" i="1"/>
  <c r="AQ59" i="1"/>
  <c r="AT135" i="1"/>
  <c r="AS135" i="1"/>
  <c r="AU135" i="1"/>
  <c r="AP135" i="1"/>
  <c r="AR135" i="1"/>
  <c r="AQ135" i="1"/>
  <c r="AU128" i="1"/>
  <c r="AU131" i="1"/>
  <c r="AT131" i="1"/>
  <c r="AQ131" i="1"/>
  <c r="AP131" i="1"/>
  <c r="AS131" i="1"/>
  <c r="AU124" i="1"/>
  <c r="AU127" i="1"/>
  <c r="AT127" i="1"/>
  <c r="AS127" i="1"/>
  <c r="AR127" i="1"/>
  <c r="AQ127" i="1"/>
  <c r="AU120" i="1"/>
  <c r="AU123" i="1"/>
  <c r="AT123" i="1"/>
  <c r="AS123" i="1"/>
  <c r="AR123" i="1"/>
  <c r="AP123" i="1"/>
  <c r="AQ123" i="1"/>
  <c r="AU116" i="1"/>
  <c r="AU119" i="1"/>
  <c r="AT119" i="1"/>
  <c r="AS119" i="1"/>
  <c r="AR119" i="1"/>
  <c r="AP119" i="1"/>
  <c r="AQ119" i="1"/>
  <c r="AU112" i="1"/>
  <c r="AT116" i="1"/>
  <c r="AS116" i="1"/>
  <c r="AR116" i="1"/>
  <c r="AQ116" i="1"/>
  <c r="AP116" i="1"/>
  <c r="AU108" i="1"/>
  <c r="AT112" i="1"/>
  <c r="AS112" i="1"/>
  <c r="AR112" i="1"/>
  <c r="AQ112" i="1"/>
  <c r="AP112" i="1"/>
  <c r="AU104" i="1"/>
  <c r="AT108" i="1"/>
  <c r="AS108" i="1"/>
  <c r="AR108" i="1"/>
  <c r="AQ108" i="1"/>
  <c r="AP108" i="1"/>
  <c r="AU100" i="1"/>
  <c r="AT104" i="1"/>
  <c r="AS104" i="1"/>
  <c r="AR104" i="1"/>
  <c r="AQ104" i="1"/>
  <c r="AP104" i="1"/>
  <c r="AU96" i="1"/>
  <c r="AT100" i="1"/>
  <c r="AS100" i="1"/>
  <c r="AR100" i="1"/>
  <c r="AQ100" i="1"/>
  <c r="AP100" i="1"/>
  <c r="AU92" i="1"/>
  <c r="AT96" i="1"/>
  <c r="AS96" i="1"/>
  <c r="AR96" i="1"/>
  <c r="AQ96" i="1"/>
  <c r="AP96" i="1"/>
  <c r="AU88" i="1"/>
  <c r="AT92" i="1"/>
  <c r="AS92" i="1"/>
  <c r="AR92" i="1"/>
  <c r="AQ92" i="1"/>
  <c r="AP92" i="1"/>
  <c r="AU84" i="1"/>
  <c r="AT88" i="1"/>
  <c r="AS88" i="1"/>
  <c r="AR88" i="1"/>
  <c r="AQ88" i="1"/>
  <c r="AP88" i="1"/>
  <c r="AU80" i="1"/>
  <c r="AT84" i="1"/>
  <c r="AS84" i="1"/>
  <c r="AR84" i="1"/>
  <c r="AQ84" i="1"/>
  <c r="AP84" i="1"/>
  <c r="AU76" i="1"/>
  <c r="AT80" i="1"/>
  <c r="AS80" i="1"/>
  <c r="AR80" i="1"/>
  <c r="AQ80" i="1"/>
  <c r="AP80" i="1"/>
  <c r="AU72" i="1"/>
  <c r="AT76" i="1"/>
  <c r="AS76" i="1"/>
  <c r="AR76" i="1"/>
  <c r="AP76" i="1"/>
  <c r="AQ76" i="1"/>
  <c r="AU68" i="1"/>
  <c r="AT72" i="1"/>
  <c r="AS72" i="1"/>
  <c r="AR72" i="1"/>
  <c r="AQ72" i="1"/>
  <c r="AP72" i="1"/>
  <c r="AU64" i="1"/>
  <c r="AT68" i="1"/>
  <c r="AS68" i="1"/>
  <c r="AR68" i="1"/>
  <c r="AP68" i="1"/>
  <c r="AQ68" i="1"/>
  <c r="AT66" i="1"/>
  <c r="AS66" i="1"/>
  <c r="AR66" i="1"/>
  <c r="AP66" i="1"/>
  <c r="AQ66" i="1"/>
  <c r="AP34" i="1"/>
  <c r="D5" i="2"/>
  <c r="D6" i="2" s="1"/>
  <c r="G51" i="19"/>
  <c r="G10" i="2" l="1"/>
  <c r="G19" i="2"/>
  <c r="M19" i="2" s="1"/>
  <c r="G15" i="2"/>
  <c r="M15" i="2" s="1"/>
  <c r="G20" i="2"/>
  <c r="M20" i="2" s="1"/>
  <c r="G18" i="2"/>
  <c r="M18" i="2" s="1"/>
  <c r="S38" i="1" s="1"/>
  <c r="G13" i="2"/>
  <c r="M13" i="2" s="1"/>
  <c r="G21" i="2"/>
  <c r="M21" i="2" s="1"/>
  <c r="G25" i="2"/>
  <c r="M25" i="2" s="1"/>
  <c r="S45" i="1" s="1"/>
  <c r="G12" i="2"/>
  <c r="M12" i="2" s="1"/>
  <c r="G17" i="2"/>
  <c r="M17" i="2" s="1"/>
  <c r="G24" i="2"/>
  <c r="M24" i="2" s="1"/>
  <c r="S16" i="1" s="1"/>
  <c r="G11" i="2"/>
  <c r="M11" i="2" s="1"/>
  <c r="G16" i="2"/>
  <c r="M16" i="2" s="1"/>
  <c r="G23" i="2"/>
  <c r="M23" i="2" s="1"/>
  <c r="G27" i="2"/>
  <c r="M27" i="2" s="1"/>
  <c r="G14" i="2"/>
  <c r="M14" i="2" s="1"/>
  <c r="G22" i="2"/>
  <c r="M22" i="2" s="1"/>
  <c r="G26" i="2"/>
  <c r="M26" i="2" s="1"/>
  <c r="AP17" i="1" l="1"/>
  <c r="AP45" i="1"/>
  <c r="AW58" i="1"/>
  <c r="AV58" i="1"/>
  <c r="AT58" i="1"/>
  <c r="AR58" i="1"/>
  <c r="AP58" i="1"/>
  <c r="AU58" i="1"/>
  <c r="AS58" i="1"/>
  <c r="AQ58" i="1"/>
  <c r="AP19" i="1"/>
  <c r="AP43" i="1"/>
  <c r="AP125" i="1"/>
  <c r="AP127" i="1"/>
  <c r="AP126" i="1"/>
  <c r="S12" i="1"/>
  <c r="S18" i="1"/>
  <c r="S33" i="1"/>
  <c r="S10" i="1"/>
  <c r="S15" i="1"/>
  <c r="S7" i="1"/>
  <c r="S56" i="1"/>
  <c r="S6" i="1"/>
  <c r="S14" i="1"/>
  <c r="S20" i="1"/>
  <c r="S23" i="1"/>
  <c r="S8" i="1"/>
  <c r="S51" i="1"/>
  <c r="S11" i="1"/>
  <c r="M10" i="2"/>
  <c r="G51" i="2"/>
  <c r="AI56" i="1" l="1"/>
  <c r="AH56" i="1"/>
  <c r="AP33" i="1"/>
  <c r="AP56" i="1"/>
  <c r="AS56" i="1"/>
  <c r="AU56" i="1"/>
  <c r="AP18" i="1"/>
  <c r="AR56" i="1"/>
  <c r="AQ56" i="1"/>
  <c r="AT56" i="1"/>
  <c r="AV56" i="1"/>
  <c r="BA61" i="1"/>
  <c r="BB61" i="1"/>
  <c r="AY61" i="1"/>
  <c r="AZ61" i="1"/>
  <c r="AP21" i="1"/>
  <c r="AU61" i="1"/>
  <c r="AS61" i="1"/>
  <c r="AP61" i="1"/>
  <c r="AV61" i="1"/>
  <c r="AT61" i="1"/>
  <c r="AR61" i="1"/>
  <c r="AQ61" i="1"/>
  <c r="AP29" i="1"/>
  <c r="AW62" i="1"/>
  <c r="AV62" i="1"/>
  <c r="AT62" i="1"/>
  <c r="AR62" i="1"/>
  <c r="AQ62" i="1"/>
  <c r="AU62" i="1"/>
  <c r="AS62" i="1"/>
  <c r="AP62" i="1"/>
  <c r="AX62" i="1"/>
  <c r="AV55" i="1"/>
  <c r="D29" i="9" s="1"/>
  <c r="AT57" i="1"/>
  <c r="AR57" i="1"/>
  <c r="AV57" i="1"/>
  <c r="AU57" i="1"/>
  <c r="AS57" i="1"/>
  <c r="AQ57" i="1"/>
  <c r="AP57" i="1"/>
  <c r="AV54" i="1"/>
  <c r="AP32" i="1"/>
  <c r="AP38" i="1"/>
  <c r="AV53" i="1"/>
  <c r="AP27" i="1"/>
  <c r="AU55" i="1"/>
  <c r="AT55" i="1"/>
  <c r="AQ55" i="1"/>
  <c r="AP55" i="1"/>
  <c r="AS55" i="1"/>
  <c r="AR55" i="1"/>
  <c r="AQ53" i="1"/>
  <c r="AT53" i="1"/>
  <c r="AP28" i="1"/>
  <c r="AU54" i="1"/>
  <c r="AT54" i="1"/>
  <c r="AS54" i="1"/>
  <c r="AQ54" i="1"/>
  <c r="AP54" i="1"/>
  <c r="AR54" i="1"/>
  <c r="AP15" i="1"/>
  <c r="AP53" i="1"/>
  <c r="AR53" i="1"/>
  <c r="AS53" i="1"/>
  <c r="AU53" i="1"/>
  <c r="AP26" i="1"/>
  <c r="AP25" i="1"/>
  <c r="AP52" i="1"/>
  <c r="AP47" i="1"/>
  <c r="AP24" i="1"/>
  <c r="AP51" i="1"/>
  <c r="AP23" i="1"/>
  <c r="AP46" i="1"/>
  <c r="AP48" i="1"/>
  <c r="AP13" i="1"/>
  <c r="AP20" i="1"/>
  <c r="AP49" i="1"/>
  <c r="AP22" i="1"/>
  <c r="D20" i="3" s="1"/>
  <c r="AP31" i="1"/>
  <c r="AP12" i="1"/>
  <c r="AP40" i="1"/>
  <c r="AP16" i="1"/>
  <c r="AP11" i="1"/>
  <c r="AP50" i="1"/>
  <c r="AP7" i="1"/>
  <c r="D11" i="3" s="1"/>
  <c r="AP14" i="1"/>
  <c r="AP41" i="1"/>
  <c r="AP6" i="1"/>
  <c r="D10" i="3" s="1"/>
  <c r="S9" i="1"/>
  <c r="D23" i="3" l="1"/>
  <c r="D17" i="3"/>
  <c r="D22" i="3"/>
  <c r="D27" i="3"/>
  <c r="D25" i="3"/>
  <c r="D19" i="3"/>
  <c r="D30" i="3"/>
  <c r="D29" i="3"/>
  <c r="D26" i="3"/>
  <c r="D24" i="3"/>
  <c r="D16" i="3"/>
  <c r="D21" i="3"/>
  <c r="D15" i="3"/>
  <c r="AP8" i="1"/>
  <c r="D28" i="3"/>
  <c r="AP9" i="1"/>
  <c r="AP10" i="1"/>
  <c r="D14" i="3" s="1"/>
  <c r="S146" i="1"/>
  <c r="D18" i="3" l="1"/>
  <c r="D13" i="3"/>
  <c r="D12" i="3"/>
  <c r="D5" i="3" l="1"/>
  <c r="AP146" i="1"/>
  <c r="D4" i="3" s="1"/>
  <c r="D6" i="3" l="1"/>
  <c r="G19" i="3" s="1"/>
  <c r="M19" i="3" s="1"/>
  <c r="T35" i="1" s="1"/>
  <c r="G17" i="3" l="1"/>
  <c r="M17" i="3" s="1"/>
  <c r="T26" i="1" s="1"/>
  <c r="G29" i="3"/>
  <c r="M29" i="3" s="1"/>
  <c r="T44" i="1" s="1"/>
  <c r="G10" i="3"/>
  <c r="M10" i="3" s="1"/>
  <c r="T6" i="1" s="1"/>
  <c r="G12" i="3"/>
  <c r="M12" i="3" s="1"/>
  <c r="T12" i="1" s="1"/>
  <c r="AH12" i="1" s="1"/>
  <c r="G16" i="3"/>
  <c r="M16" i="3" s="1"/>
  <c r="T18" i="1" s="1"/>
  <c r="G15" i="3"/>
  <c r="M15" i="3" s="1"/>
  <c r="T11" i="1" s="1"/>
  <c r="G26" i="3"/>
  <c r="M26" i="3" s="1"/>
  <c r="T32" i="1" s="1"/>
  <c r="G20" i="3"/>
  <c r="M20" i="3" s="1"/>
  <c r="T22" i="1" s="1"/>
  <c r="G28" i="3"/>
  <c r="M28" i="3" s="1"/>
  <c r="T38" i="1" s="1"/>
  <c r="G24" i="3"/>
  <c r="M24" i="3" s="1"/>
  <c r="T19" i="1" s="1"/>
  <c r="G18" i="3"/>
  <c r="M18" i="3" s="1"/>
  <c r="T9" i="1" s="1"/>
  <c r="G11" i="3"/>
  <c r="M11" i="3" s="1"/>
  <c r="T7" i="1" s="1"/>
  <c r="G14" i="3"/>
  <c r="M14" i="3" s="1"/>
  <c r="T10" i="1" s="1"/>
  <c r="G21" i="3"/>
  <c r="M21" i="3" s="1"/>
  <c r="T39" i="1" s="1"/>
  <c r="AH39" i="1" s="1"/>
  <c r="G13" i="3"/>
  <c r="M13" i="3" s="1"/>
  <c r="T8" i="1" s="1"/>
  <c r="G22" i="3"/>
  <c r="M22" i="3" s="1"/>
  <c r="T21" i="1" s="1"/>
  <c r="G30" i="3"/>
  <c r="M30" i="3" s="1"/>
  <c r="T51" i="1" s="1"/>
  <c r="AH51" i="1" s="1"/>
  <c r="G25" i="3"/>
  <c r="M25" i="3" s="1"/>
  <c r="T33" i="1" s="1"/>
  <c r="G27" i="3"/>
  <c r="M27" i="3" s="1"/>
  <c r="T43" i="1" s="1"/>
  <c r="G23" i="3"/>
  <c r="M23" i="3" s="1"/>
  <c r="T40" i="1" s="1"/>
  <c r="AH40" i="1" s="1"/>
  <c r="AQ16" i="1"/>
  <c r="AI26" i="1" l="1"/>
  <c r="AH26" i="1"/>
  <c r="AI40" i="1"/>
  <c r="BB26" i="1"/>
  <c r="AI51" i="1"/>
  <c r="AQ32" i="1"/>
  <c r="AU40" i="1"/>
  <c r="AT40" i="1"/>
  <c r="AI39" i="1"/>
  <c r="AI12" i="1"/>
  <c r="AS40" i="1"/>
  <c r="AV40" i="1"/>
  <c r="AZ26" i="1"/>
  <c r="BA26" i="1"/>
  <c r="AY26" i="1"/>
  <c r="AQ45" i="1"/>
  <c r="AQ35" i="1"/>
  <c r="AW28" i="1"/>
  <c r="AV50" i="1"/>
  <c r="D27" i="9" s="1"/>
  <c r="AU50" i="1"/>
  <c r="AT50" i="1"/>
  <c r="AQ50" i="1"/>
  <c r="AS50" i="1"/>
  <c r="AR50" i="1"/>
  <c r="AV52" i="1"/>
  <c r="AU52" i="1"/>
  <c r="AT52" i="1"/>
  <c r="AS52" i="1"/>
  <c r="AR52" i="1"/>
  <c r="AQ52" i="1"/>
  <c r="AV45" i="1"/>
  <c r="AT45" i="1"/>
  <c r="AS45" i="1"/>
  <c r="AU45" i="1"/>
  <c r="AR45" i="1"/>
  <c r="AV51" i="1"/>
  <c r="AV48" i="1"/>
  <c r="AS47" i="1"/>
  <c r="AV47" i="1"/>
  <c r="AT47" i="1"/>
  <c r="AU47" i="1"/>
  <c r="AR47" i="1"/>
  <c r="AQ47" i="1"/>
  <c r="AV49" i="1"/>
  <c r="AT49" i="1"/>
  <c r="AS49" i="1"/>
  <c r="AU49" i="1"/>
  <c r="AQ49" i="1"/>
  <c r="AV23" i="1"/>
  <c r="AQ34" i="1"/>
  <c r="AV20" i="1"/>
  <c r="AV43" i="1"/>
  <c r="AU25" i="1"/>
  <c r="AV21" i="1"/>
  <c r="AQ17" i="1"/>
  <c r="AQ22" i="1"/>
  <c r="AU29" i="1"/>
  <c r="AR29" i="1"/>
  <c r="AS29" i="1"/>
  <c r="AT29" i="1"/>
  <c r="AQ29" i="1"/>
  <c r="AS22" i="1"/>
  <c r="AR22" i="1"/>
  <c r="AT22" i="1"/>
  <c r="AU41" i="1"/>
  <c r="AU44" i="1"/>
  <c r="AQ44" i="1"/>
  <c r="AT44" i="1"/>
  <c r="AS44" i="1"/>
  <c r="AR44" i="1"/>
  <c r="AQ14" i="1"/>
  <c r="AQ11" i="1"/>
  <c r="AU27" i="1"/>
  <c r="AQ30" i="1"/>
  <c r="AQ42" i="1"/>
  <c r="AU26" i="1"/>
  <c r="AU28" i="1"/>
  <c r="AR28" i="1"/>
  <c r="AT28" i="1"/>
  <c r="AS28" i="1"/>
  <c r="AQ28" i="1"/>
  <c r="AQ15" i="1"/>
  <c r="AU43" i="1"/>
  <c r="AT46" i="1"/>
  <c r="AS46" i="1"/>
  <c r="AR46" i="1"/>
  <c r="AQ46" i="1"/>
  <c r="AU21" i="1"/>
  <c r="AU20" i="1"/>
  <c r="AU48" i="1"/>
  <c r="AU51" i="1"/>
  <c r="AT51" i="1"/>
  <c r="AS51" i="1"/>
  <c r="AQ51" i="1"/>
  <c r="AR51" i="1"/>
  <c r="AT25" i="1"/>
  <c r="AT41" i="1"/>
  <c r="AT27" i="1"/>
  <c r="AT26" i="1"/>
  <c r="AT43" i="1"/>
  <c r="AT21" i="1"/>
  <c r="AT20" i="1"/>
  <c r="AT48" i="1"/>
  <c r="AS25" i="1"/>
  <c r="AS41" i="1"/>
  <c r="AQ19" i="1"/>
  <c r="AS26" i="1"/>
  <c r="AS43" i="1"/>
  <c r="AS21" i="1"/>
  <c r="AS20" i="1"/>
  <c r="AS27" i="1"/>
  <c r="AQ21" i="1"/>
  <c r="AQ12" i="1"/>
  <c r="AQ48" i="1"/>
  <c r="AS48" i="1"/>
  <c r="AQ6" i="1"/>
  <c r="AQ27" i="1"/>
  <c r="AR27" i="1"/>
  <c r="AR25" i="1"/>
  <c r="AR48" i="1"/>
  <c r="G51" i="3"/>
  <c r="AQ39" i="1"/>
  <c r="AQ26" i="1"/>
  <c r="AR26" i="1"/>
  <c r="AQ8" i="1"/>
  <c r="AQ43" i="1"/>
  <c r="AR43" i="1"/>
  <c r="AR21" i="1"/>
  <c r="AR20" i="1"/>
  <c r="AQ20" i="1"/>
  <c r="AQ33" i="1"/>
  <c r="AR41" i="1"/>
  <c r="AQ41" i="1"/>
  <c r="AQ25" i="1"/>
  <c r="AQ31" i="1"/>
  <c r="AQ38" i="1"/>
  <c r="AQ36" i="1"/>
  <c r="AQ40" i="1"/>
  <c r="AR40" i="1"/>
  <c r="AQ23" i="1"/>
  <c r="AQ18" i="1"/>
  <c r="AQ7" i="1"/>
  <c r="AQ24" i="1"/>
  <c r="AQ10" i="1"/>
  <c r="AQ13" i="1"/>
  <c r="AQ9" i="1"/>
  <c r="T146" i="1"/>
  <c r="D15" i="7" l="1"/>
  <c r="D15" i="4"/>
  <c r="D28" i="9"/>
  <c r="D25" i="9"/>
  <c r="D18" i="4"/>
  <c r="D22" i="9"/>
  <c r="D15" i="9"/>
  <c r="D24" i="9"/>
  <c r="D14" i="8"/>
  <c r="D14" i="4"/>
  <c r="D16" i="4"/>
  <c r="D12" i="4"/>
  <c r="D13" i="4"/>
  <c r="D10" i="4"/>
  <c r="D17" i="4"/>
  <c r="D19" i="4"/>
  <c r="AQ146" i="1"/>
  <c r="D4" i="4" s="1"/>
  <c r="D11" i="4"/>
  <c r="D5" i="4" l="1"/>
  <c r="D6" i="4" s="1"/>
  <c r="G14" i="4" l="1"/>
  <c r="M14" i="4" s="1"/>
  <c r="U10" i="1" s="1"/>
  <c r="G15" i="4"/>
  <c r="M15" i="4" s="1"/>
  <c r="U11" i="1" s="1"/>
  <c r="G10" i="4"/>
  <c r="G11" i="4"/>
  <c r="M11" i="4" s="1"/>
  <c r="U6" i="1" s="1"/>
  <c r="G13" i="4"/>
  <c r="M13" i="4" s="1"/>
  <c r="U8" i="1" s="1"/>
  <c r="G16" i="4"/>
  <c r="M16" i="4" s="1"/>
  <c r="U17" i="1" s="1"/>
  <c r="G17" i="4"/>
  <c r="M17" i="4" s="1"/>
  <c r="U16" i="1" s="1"/>
  <c r="G12" i="4"/>
  <c r="M12" i="4" s="1"/>
  <c r="U9" i="1" s="1"/>
  <c r="G19" i="4"/>
  <c r="M19" i="4" s="1"/>
  <c r="U34" i="1" s="1"/>
  <c r="G18" i="4"/>
  <c r="M18" i="4" s="1"/>
  <c r="U30" i="1" s="1"/>
  <c r="AH30" i="1" s="1"/>
  <c r="BB39" i="1" l="1"/>
  <c r="AI30" i="1"/>
  <c r="BA30" i="1"/>
  <c r="AY30" i="1"/>
  <c r="BB30" i="1"/>
  <c r="AZ30" i="1"/>
  <c r="AU30" i="1"/>
  <c r="AR30" i="1"/>
  <c r="AS30" i="1"/>
  <c r="AT30" i="1"/>
  <c r="AU11" i="1"/>
  <c r="AS11" i="1"/>
  <c r="AT11" i="1"/>
  <c r="AR11" i="1"/>
  <c r="AZ39" i="1"/>
  <c r="BA39" i="1"/>
  <c r="AY39" i="1"/>
  <c r="AT33" i="1"/>
  <c r="AS33" i="1"/>
  <c r="AR33" i="1"/>
  <c r="AU33" i="1"/>
  <c r="AV12" i="1"/>
  <c r="AS12" i="1"/>
  <c r="AW12" i="1"/>
  <c r="AU12" i="1"/>
  <c r="AT12" i="1"/>
  <c r="AR12" i="1"/>
  <c r="AV42" i="1"/>
  <c r="D18" i="9" s="1"/>
  <c r="AU42" i="1"/>
  <c r="AR42" i="1"/>
  <c r="AT42" i="1"/>
  <c r="AS42" i="1"/>
  <c r="AV13" i="1"/>
  <c r="AW39" i="1"/>
  <c r="AX39" i="1"/>
  <c r="AU17" i="1"/>
  <c r="AT17" i="1"/>
  <c r="AS17" i="1"/>
  <c r="AR17" i="1"/>
  <c r="AV31" i="1"/>
  <c r="AU31" i="1"/>
  <c r="AS31" i="1"/>
  <c r="AT31" i="1"/>
  <c r="AR31" i="1"/>
  <c r="AV38" i="1"/>
  <c r="AS34" i="1"/>
  <c r="AR34" i="1"/>
  <c r="AT34" i="1"/>
  <c r="AT38" i="1"/>
  <c r="AU38" i="1"/>
  <c r="AS38" i="1"/>
  <c r="AR38" i="1"/>
  <c r="AU24" i="1"/>
  <c r="AU18" i="1"/>
  <c r="AT18" i="1"/>
  <c r="AS18" i="1"/>
  <c r="AR18" i="1"/>
  <c r="AU16" i="1"/>
  <c r="AT14" i="1"/>
  <c r="AU14" i="1"/>
  <c r="AR14" i="1"/>
  <c r="AS14" i="1"/>
  <c r="AU32" i="1"/>
  <c r="AU35" i="1"/>
  <c r="AT35" i="1"/>
  <c r="AS35" i="1"/>
  <c r="AR35" i="1"/>
  <c r="AU36" i="1"/>
  <c r="AT39" i="1"/>
  <c r="AU39" i="1"/>
  <c r="AS39" i="1"/>
  <c r="AR39" i="1"/>
  <c r="AU23" i="1"/>
  <c r="D13" i="8" s="1"/>
  <c r="AT19" i="1"/>
  <c r="AS19" i="1"/>
  <c r="AR19" i="1"/>
  <c r="AS9" i="1"/>
  <c r="AT9" i="1"/>
  <c r="AU13" i="1"/>
  <c r="AT15" i="1"/>
  <c r="AU15" i="1"/>
  <c r="AR15" i="1"/>
  <c r="AS15" i="1"/>
  <c r="AT10" i="1"/>
  <c r="AT16" i="1"/>
  <c r="AS8" i="1"/>
  <c r="AT36" i="1"/>
  <c r="D16" i="7" s="1"/>
  <c r="AT23" i="1"/>
  <c r="D17" i="7" s="1"/>
  <c r="AT32" i="1"/>
  <c r="AT24" i="1"/>
  <c r="AT13" i="1"/>
  <c r="AR6" i="1"/>
  <c r="AS32" i="1"/>
  <c r="AS24" i="1"/>
  <c r="AS36" i="1"/>
  <c r="AS23" i="1"/>
  <c r="AS13" i="1"/>
  <c r="D11" i="6" s="1"/>
  <c r="AS16" i="1"/>
  <c r="AS10" i="1"/>
  <c r="D10" i="5"/>
  <c r="D5" i="5" s="1"/>
  <c r="AR131" i="1"/>
  <c r="AR32" i="1"/>
  <c r="AR9" i="1"/>
  <c r="AR8" i="1"/>
  <c r="AR130" i="1"/>
  <c r="AR24" i="1"/>
  <c r="AR16" i="1"/>
  <c r="AR132" i="1"/>
  <c r="AR36" i="1"/>
  <c r="AR49" i="1"/>
  <c r="AR23" i="1"/>
  <c r="AR10" i="1"/>
  <c r="AR13" i="1"/>
  <c r="M10" i="4"/>
  <c r="U7" i="1" s="1"/>
  <c r="G51" i="4"/>
  <c r="D14" i="7" l="1"/>
  <c r="D10" i="8"/>
  <c r="D15" i="8"/>
  <c r="D13" i="7"/>
  <c r="D18" i="7"/>
  <c r="D16" i="8"/>
  <c r="D10" i="6"/>
  <c r="D12" i="6"/>
  <c r="D16" i="6"/>
  <c r="D14" i="6"/>
  <c r="D12" i="8"/>
  <c r="D11" i="8"/>
  <c r="AT7" i="1"/>
  <c r="AS7" i="1"/>
  <c r="U146" i="1"/>
  <c r="G10" i="6"/>
  <c r="AR7" i="1"/>
  <c r="AR146" i="1" s="1"/>
  <c r="D4" i="5" s="1"/>
  <c r="G10" i="5"/>
  <c r="G48" i="5" s="1"/>
  <c r="D5" i="8" l="1"/>
  <c r="D10" i="7"/>
  <c r="D15" i="6"/>
  <c r="M10" i="6"/>
  <c r="W8" i="1" s="1"/>
  <c r="G51" i="6"/>
  <c r="M10" i="5"/>
  <c r="V6" i="1" s="1"/>
  <c r="W146" i="1" l="1"/>
  <c r="AT8" i="1"/>
  <c r="D11" i="7" s="1"/>
  <c r="AS6" i="1"/>
  <c r="AT6" i="1"/>
  <c r="G17" i="7"/>
  <c r="M17" i="7" s="1"/>
  <c r="X19" i="1" s="1"/>
  <c r="G18" i="7"/>
  <c r="M18" i="7" s="1"/>
  <c r="X22" i="1" s="1"/>
  <c r="G15" i="7"/>
  <c r="M15" i="7" s="1"/>
  <c r="X46" i="1" s="1"/>
  <c r="G16" i="7"/>
  <c r="M16" i="7" s="1"/>
  <c r="X34" i="1" s="1"/>
  <c r="G10" i="7"/>
  <c r="G13" i="7"/>
  <c r="M13" i="7" s="1"/>
  <c r="X9" i="1" s="1"/>
  <c r="G14" i="7"/>
  <c r="M14" i="7" s="1"/>
  <c r="X10" i="1" s="1"/>
  <c r="G11" i="7"/>
  <c r="M11" i="7" s="1"/>
  <c r="X8" i="1" s="1"/>
  <c r="AV8" i="1" s="1"/>
  <c r="D12" i="9" s="1"/>
  <c r="M10" i="7"/>
  <c r="X7" i="1" s="1"/>
  <c r="V146" i="1"/>
  <c r="AW10" i="1" l="1"/>
  <c r="AU10" i="1"/>
  <c r="AV10" i="1"/>
  <c r="AH9" i="1"/>
  <c r="AI9" i="1"/>
  <c r="BA9" i="1"/>
  <c r="AV9" i="1"/>
  <c r="BB9" i="1"/>
  <c r="AZ9" i="1"/>
  <c r="AY9" i="1"/>
  <c r="AU9" i="1"/>
  <c r="AH34" i="1"/>
  <c r="AI34" i="1"/>
  <c r="AV34" i="1"/>
  <c r="AU34" i="1"/>
  <c r="AV22" i="1"/>
  <c r="AU22" i="1"/>
  <c r="AU8" i="1"/>
  <c r="AU7" i="1"/>
  <c r="AV7" i="1"/>
  <c r="D11" i="9" s="1"/>
  <c r="AI46" i="1"/>
  <c r="BB46" i="1"/>
  <c r="AZ46" i="1"/>
  <c r="AH46" i="1"/>
  <c r="BA46" i="1"/>
  <c r="AY46" i="1"/>
  <c r="AV46" i="1"/>
  <c r="AU46" i="1"/>
  <c r="AI19" i="1"/>
  <c r="AH19" i="1"/>
  <c r="AU19" i="1"/>
  <c r="AV44" i="1"/>
  <c r="D26" i="9" s="1"/>
  <c r="AV39" i="1"/>
  <c r="AV41" i="1"/>
  <c r="D20" i="9" s="1"/>
  <c r="D13" i="6"/>
  <c r="D5" i="6" s="1"/>
  <c r="AS146" i="1"/>
  <c r="D4" i="6" s="1"/>
  <c r="D12" i="7"/>
  <c r="D5" i="7" s="1"/>
  <c r="G12" i="7" s="1"/>
  <c r="M12" i="7" s="1"/>
  <c r="X6" i="1" s="1"/>
  <c r="AT146" i="1"/>
  <c r="D4" i="7" s="1"/>
  <c r="G51" i="7"/>
  <c r="X146" i="1" l="1"/>
  <c r="AU6" i="1"/>
  <c r="AU146" i="1" s="1"/>
  <c r="D4" i="8" s="1"/>
  <c r="D6" i="8" s="1"/>
  <c r="AV6" i="1"/>
  <c r="D10" i="9" s="1"/>
  <c r="AV14" i="1"/>
  <c r="AV32" i="1"/>
  <c r="AV35" i="1"/>
  <c r="AW27" i="1"/>
  <c r="AV27" i="1"/>
  <c r="AW30" i="1"/>
  <c r="AX30" i="1"/>
  <c r="AV30" i="1"/>
  <c r="AV26" i="1"/>
  <c r="AV28" i="1"/>
  <c r="AV15" i="1"/>
  <c r="AV18" i="1"/>
  <c r="AV19" i="1"/>
  <c r="AV33" i="1"/>
  <c r="G16" i="8" l="1"/>
  <c r="M16" i="8" s="1"/>
  <c r="Y36" i="1" s="1"/>
  <c r="G13" i="8"/>
  <c r="M13" i="8" s="1"/>
  <c r="Y24" i="1" s="1"/>
  <c r="G15" i="8"/>
  <c r="M15" i="8" s="1"/>
  <c r="Y29" i="1" s="1"/>
  <c r="G12" i="8"/>
  <c r="M12" i="8" s="1"/>
  <c r="Y16" i="1" s="1"/>
  <c r="G11" i="8"/>
  <c r="M11" i="8" s="1"/>
  <c r="Y17" i="1" s="1"/>
  <c r="G10" i="8"/>
  <c r="G14" i="8"/>
  <c r="M14" i="8" s="1"/>
  <c r="Y25" i="1" s="1"/>
  <c r="D19" i="9"/>
  <c r="D17" i="9"/>
  <c r="D13" i="9"/>
  <c r="D30" i="9"/>
  <c r="D23" i="9"/>
  <c r="D21" i="9"/>
  <c r="D16" i="9"/>
  <c r="M10" i="8" l="1"/>
  <c r="Y11" i="1" s="1"/>
  <c r="G51" i="8"/>
  <c r="AW16" i="1"/>
  <c r="AV16" i="1"/>
  <c r="AI24" i="1"/>
  <c r="AH24" i="1"/>
  <c r="AV24" i="1"/>
  <c r="AH25" i="1"/>
  <c r="AI25" i="1"/>
  <c r="BA25" i="1"/>
  <c r="AY25" i="1"/>
  <c r="AW25" i="1"/>
  <c r="BB25" i="1"/>
  <c r="AZ25" i="1"/>
  <c r="AX25" i="1"/>
  <c r="AV25" i="1"/>
  <c r="AW17" i="1"/>
  <c r="AV17" i="1"/>
  <c r="AH29" i="1"/>
  <c r="AV29" i="1"/>
  <c r="AI29" i="1"/>
  <c r="AW29" i="1"/>
  <c r="AH36" i="1"/>
  <c r="AI36" i="1"/>
  <c r="BB36" i="1"/>
  <c r="AY36" i="1"/>
  <c r="AX36" i="1"/>
  <c r="AZ36" i="1"/>
  <c r="BA36" i="1"/>
  <c r="AV36" i="1"/>
  <c r="AW36" i="1"/>
  <c r="Y146" i="1" l="1"/>
  <c r="AV11" i="1"/>
  <c r="D14" i="9" l="1"/>
  <c r="D5" i="9" s="1"/>
  <c r="D6" i="9" s="1"/>
  <c r="AV146" i="1"/>
  <c r="D4" i="9" s="1"/>
  <c r="BB56" i="1"/>
  <c r="BB60" i="1"/>
  <c r="BB40" i="1"/>
  <c r="BA34" i="1"/>
  <c r="BB34" i="1"/>
  <c r="BA59" i="1"/>
  <c r="BB59" i="1"/>
  <c r="AZ40" i="1"/>
  <c r="BA40" i="1"/>
  <c r="AZ56" i="1"/>
  <c r="BA56" i="1"/>
  <c r="AZ60" i="1"/>
  <c r="BA60" i="1"/>
  <c r="AY34" i="1"/>
  <c r="AZ34" i="1"/>
  <c r="AY59" i="1"/>
  <c r="AZ59" i="1"/>
  <c r="AY56" i="1"/>
  <c r="AY60" i="1"/>
  <c r="AY40" i="1"/>
  <c r="AW9" i="1"/>
  <c r="AW37" i="1"/>
  <c r="AW24" i="1"/>
  <c r="AW19" i="1"/>
  <c r="D21" i="10" s="1"/>
  <c r="AW15" i="1"/>
  <c r="D12" i="10" s="1"/>
  <c r="AW14" i="1"/>
  <c r="D13" i="10" s="1"/>
  <c r="AW20" i="1"/>
  <c r="AW59" i="1"/>
  <c r="AW57" i="1"/>
  <c r="AW26" i="1"/>
  <c r="AX61" i="1"/>
  <c r="AW61" i="1"/>
  <c r="AX60" i="1"/>
  <c r="AW60" i="1"/>
  <c r="AW18" i="1"/>
  <c r="D26" i="10" s="1"/>
  <c r="AW34" i="1"/>
  <c r="D20" i="10" s="1"/>
  <c r="AW53" i="1"/>
  <c r="AW56" i="1"/>
  <c r="AX56" i="1"/>
  <c r="AW47" i="1"/>
  <c r="AW40" i="1"/>
  <c r="AX40" i="1"/>
  <c r="AW38" i="1"/>
  <c r="AW46" i="1"/>
  <c r="AX46" i="1"/>
  <c r="AW52" i="1"/>
  <c r="AW45" i="1"/>
  <c r="AW51" i="1"/>
  <c r="G10" i="9" l="1"/>
  <c r="G28" i="9"/>
  <c r="M28" i="9" s="1"/>
  <c r="Z54" i="1" s="1"/>
  <c r="G24" i="9"/>
  <c r="M24" i="9" s="1"/>
  <c r="Z48" i="1" s="1"/>
  <c r="G20" i="9"/>
  <c r="M20" i="9" s="1"/>
  <c r="Z41" i="1" s="1"/>
  <c r="G25" i="9"/>
  <c r="M25" i="9" s="1"/>
  <c r="Z49" i="1" s="1"/>
  <c r="G18" i="9"/>
  <c r="M18" i="9" s="1"/>
  <c r="Z42" i="1" s="1"/>
  <c r="G23" i="9"/>
  <c r="M23" i="9" s="1"/>
  <c r="Z33" i="1" s="1"/>
  <c r="G13" i="9"/>
  <c r="M13" i="9" s="1"/>
  <c r="Z13" i="1" s="1"/>
  <c r="G14" i="9"/>
  <c r="M14" i="9" s="1"/>
  <c r="Z11" i="1" s="1"/>
  <c r="AW11" i="1" s="1"/>
  <c r="G15" i="9"/>
  <c r="M15" i="9" s="1"/>
  <c r="Z21" i="1" s="1"/>
  <c r="G16" i="9"/>
  <c r="M16" i="9" s="1"/>
  <c r="Z22" i="1" s="1"/>
  <c r="G30" i="9"/>
  <c r="M30" i="9" s="1"/>
  <c r="Z35" i="1" s="1"/>
  <c r="G26" i="9"/>
  <c r="M26" i="9" s="1"/>
  <c r="Z44" i="1" s="1"/>
  <c r="G22" i="9"/>
  <c r="M22" i="9" s="1"/>
  <c r="Z43" i="1" s="1"/>
  <c r="G29" i="9"/>
  <c r="M29" i="9" s="1"/>
  <c r="Z55" i="1" s="1"/>
  <c r="G21" i="9"/>
  <c r="M21" i="9" s="1"/>
  <c r="Z23" i="1" s="1"/>
  <c r="G27" i="9"/>
  <c r="M27" i="9" s="1"/>
  <c r="Z50" i="1" s="1"/>
  <c r="G19" i="9"/>
  <c r="M19" i="9" s="1"/>
  <c r="Z32" i="1" s="1"/>
  <c r="G17" i="9"/>
  <c r="M17" i="9" s="1"/>
  <c r="Z31" i="1" s="1"/>
  <c r="G11" i="9"/>
  <c r="M11" i="9" s="1"/>
  <c r="Z7" i="1" s="1"/>
  <c r="AW7" i="1" s="1"/>
  <c r="D11" i="10" s="1"/>
  <c r="G12" i="9"/>
  <c r="M12" i="9" s="1"/>
  <c r="Z8" i="1" s="1"/>
  <c r="AW8" i="1" s="1"/>
  <c r="D28" i="10"/>
  <c r="D29" i="10"/>
  <c r="D22" i="10"/>
  <c r="D14" i="10"/>
  <c r="D30" i="10"/>
  <c r="D17" i="10"/>
  <c r="D25" i="10"/>
  <c r="D23" i="10"/>
  <c r="D16" i="10"/>
  <c r="D27" i="10"/>
  <c r="D15" i="10"/>
  <c r="D19" i="10"/>
  <c r="AH32" i="1" l="1"/>
  <c r="AI32" i="1"/>
  <c r="AY32" i="1"/>
  <c r="AZ32" i="1"/>
  <c r="BA32" i="1"/>
  <c r="BB32" i="1"/>
  <c r="AW32" i="1"/>
  <c r="AW23" i="1"/>
  <c r="D24" i="10" s="1"/>
  <c r="AH43" i="1"/>
  <c r="AI43" i="1"/>
  <c r="AW43" i="1"/>
  <c r="AH35" i="1"/>
  <c r="AI35" i="1"/>
  <c r="BB35" i="1"/>
  <c r="AZ35" i="1"/>
  <c r="AX35" i="1"/>
  <c r="BA35" i="1"/>
  <c r="AY35" i="1"/>
  <c r="AW35" i="1"/>
  <c r="AI21" i="1"/>
  <c r="AH21" i="1"/>
  <c r="AW21" i="1"/>
  <c r="AW13" i="1"/>
  <c r="D18" i="10" s="1"/>
  <c r="AH42" i="1"/>
  <c r="AW42" i="1"/>
  <c r="AI42" i="1"/>
  <c r="AH41" i="1"/>
  <c r="AZ41" i="1"/>
  <c r="BB41" i="1"/>
  <c r="AW41" i="1"/>
  <c r="AI41" i="1"/>
  <c r="AY41" i="1"/>
  <c r="BA41" i="1"/>
  <c r="AX41" i="1"/>
  <c r="AI54" i="1"/>
  <c r="AH54" i="1"/>
  <c r="BB54" i="1"/>
  <c r="AZ54" i="1"/>
  <c r="AW54" i="1"/>
  <c r="BA54" i="1"/>
  <c r="AY54" i="1"/>
  <c r="AH31" i="1"/>
  <c r="AI31" i="1"/>
  <c r="AW31" i="1"/>
  <c r="AH50" i="1"/>
  <c r="AI50" i="1"/>
  <c r="BA50" i="1"/>
  <c r="AY50" i="1"/>
  <c r="AW50" i="1"/>
  <c r="BB50" i="1"/>
  <c r="AZ50" i="1"/>
  <c r="AX50" i="1"/>
  <c r="AH55" i="1"/>
  <c r="AI55" i="1"/>
  <c r="BA55" i="1"/>
  <c r="BB55" i="1"/>
  <c r="AZ55" i="1"/>
  <c r="AY55" i="1"/>
  <c r="AX55" i="1"/>
  <c r="AW55" i="1"/>
  <c r="AH44" i="1"/>
  <c r="BB44" i="1"/>
  <c r="AY44" i="1"/>
  <c r="BA44" i="1"/>
  <c r="AX44" i="1"/>
  <c r="AZ44" i="1"/>
  <c r="AI44" i="1"/>
  <c r="AW44" i="1"/>
  <c r="AI22" i="1"/>
  <c r="AH22" i="1"/>
  <c r="BB22" i="1"/>
  <c r="AZ22" i="1"/>
  <c r="BA22" i="1"/>
  <c r="AY22" i="1"/>
  <c r="AW22" i="1"/>
  <c r="AH33" i="1"/>
  <c r="BB33" i="1"/>
  <c r="BA33" i="1"/>
  <c r="AI33" i="1"/>
  <c r="AZ33" i="1"/>
  <c r="AY33" i="1"/>
  <c r="AW33" i="1"/>
  <c r="AX33" i="1"/>
  <c r="AH49" i="1"/>
  <c r="AI49" i="1"/>
  <c r="BA49" i="1"/>
  <c r="BB49" i="1"/>
  <c r="AZ49" i="1"/>
  <c r="AY49" i="1"/>
  <c r="AW49" i="1"/>
  <c r="AI48" i="1"/>
  <c r="AH48" i="1"/>
  <c r="BB48" i="1"/>
  <c r="BA48" i="1"/>
  <c r="AY48" i="1"/>
  <c r="AZ48" i="1"/>
  <c r="AW48" i="1"/>
  <c r="AX48" i="1"/>
  <c r="M10" i="9"/>
  <c r="Z6" i="1" s="1"/>
  <c r="G50" i="9"/>
  <c r="AW6" i="1" l="1"/>
  <c r="Z146" i="1"/>
  <c r="AX140" i="1"/>
  <c r="AX57" i="1"/>
  <c r="AX54" i="1"/>
  <c r="AX22" i="1"/>
  <c r="AX101" i="1"/>
  <c r="AX34" i="1"/>
  <c r="AX26" i="1"/>
  <c r="AX49" i="1"/>
  <c r="D10" i="10" l="1"/>
  <c r="D5" i="10" s="1"/>
  <c r="AW146" i="1"/>
  <c r="D4" i="10" s="1"/>
  <c r="D13" i="11"/>
  <c r="BB58" i="1"/>
  <c r="BB51" i="1"/>
  <c r="BB12" i="1"/>
  <c r="BB31" i="1"/>
  <c r="BB21" i="1"/>
  <c r="BA29" i="1"/>
  <c r="BB29" i="1"/>
  <c r="BA43" i="1"/>
  <c r="BB43" i="1"/>
  <c r="BA42" i="1"/>
  <c r="BB42" i="1"/>
  <c r="BA57" i="1"/>
  <c r="BB57" i="1"/>
  <c r="AX24" i="1"/>
  <c r="BB24" i="1"/>
  <c r="BA19" i="1"/>
  <c r="BB19" i="1"/>
  <c r="AZ24" i="1"/>
  <c r="BA24" i="1"/>
  <c r="AZ58" i="1"/>
  <c r="BA58" i="1"/>
  <c r="BA51" i="1"/>
  <c r="AZ12" i="1"/>
  <c r="BA12" i="1"/>
  <c r="AZ31" i="1"/>
  <c r="BA31" i="1"/>
  <c r="AZ21" i="1"/>
  <c r="BA21" i="1"/>
  <c r="AY51" i="1"/>
  <c r="AZ51" i="1"/>
  <c r="AY29" i="1"/>
  <c r="AZ29" i="1"/>
  <c r="AY19" i="1"/>
  <c r="AZ19" i="1"/>
  <c r="AY57" i="1"/>
  <c r="AZ57" i="1"/>
  <c r="AY43" i="1"/>
  <c r="AZ43" i="1"/>
  <c r="AY42" i="1"/>
  <c r="AZ42" i="1"/>
  <c r="AY24" i="1"/>
  <c r="AY58" i="1"/>
  <c r="AY12" i="1"/>
  <c r="AX31" i="1"/>
  <c r="AY31" i="1"/>
  <c r="AY21" i="1"/>
  <c r="AX51" i="1"/>
  <c r="AX19" i="1"/>
  <c r="AX43" i="1"/>
  <c r="AX42" i="1"/>
  <c r="AX114" i="1"/>
  <c r="AX29" i="1"/>
  <c r="AX9" i="1"/>
  <c r="AX12" i="1"/>
  <c r="AX141" i="1"/>
  <c r="AX59" i="1"/>
  <c r="AX58" i="1"/>
  <c r="AX21" i="1"/>
  <c r="AX32" i="1"/>
  <c r="D6" i="10" l="1"/>
  <c r="D12" i="11"/>
  <c r="D12" i="17"/>
  <c r="G10" i="10" l="1"/>
  <c r="G16" i="10"/>
  <c r="M16" i="10" s="1"/>
  <c r="AA20" i="1" s="1"/>
  <c r="G20" i="10"/>
  <c r="M20" i="10" s="1"/>
  <c r="AA28" i="1" s="1"/>
  <c r="G18" i="10"/>
  <c r="M18" i="10" s="1"/>
  <c r="AA13" i="1" s="1"/>
  <c r="G26" i="10"/>
  <c r="M26" i="10" s="1"/>
  <c r="AA17" i="1" s="1"/>
  <c r="G11" i="10"/>
  <c r="M11" i="10" s="1"/>
  <c r="AA7" i="1" s="1"/>
  <c r="G15" i="10"/>
  <c r="M15" i="10" s="1"/>
  <c r="AA8" i="1" s="1"/>
  <c r="G19" i="10"/>
  <c r="M19" i="10" s="1"/>
  <c r="AA27" i="1" s="1"/>
  <c r="G23" i="10"/>
  <c r="M23" i="10" s="1"/>
  <c r="AA18" i="1" s="1"/>
  <c r="G27" i="10"/>
  <c r="M27" i="10" s="1"/>
  <c r="AA47" i="1" s="1"/>
  <c r="G24" i="10"/>
  <c r="M24" i="10" s="1"/>
  <c r="AA23" i="1" s="1"/>
  <c r="G28" i="10"/>
  <c r="M28" i="10" s="1"/>
  <c r="AA52" i="1" s="1"/>
  <c r="G12" i="10"/>
  <c r="M12" i="10" s="1"/>
  <c r="AA15" i="1" s="1"/>
  <c r="G14" i="10"/>
  <c r="M14" i="10" s="1"/>
  <c r="AA14" i="1" s="1"/>
  <c r="G22" i="10"/>
  <c r="M22" i="10" s="1"/>
  <c r="AA37" i="1" s="1"/>
  <c r="G30" i="10"/>
  <c r="M30" i="10" s="1"/>
  <c r="AA38" i="1" s="1"/>
  <c r="G13" i="10"/>
  <c r="M13" i="10" s="1"/>
  <c r="AA10" i="1" s="1"/>
  <c r="G17" i="10"/>
  <c r="M17" i="10" s="1"/>
  <c r="AA11" i="1" s="1"/>
  <c r="G21" i="10"/>
  <c r="M21" i="10" s="1"/>
  <c r="AA16" i="1" s="1"/>
  <c r="G25" i="10"/>
  <c r="M25" i="10" s="1"/>
  <c r="AA45" i="1" s="1"/>
  <c r="G29" i="10"/>
  <c r="M29" i="10" s="1"/>
  <c r="AA53" i="1" s="1"/>
  <c r="G10" i="18"/>
  <c r="AH45" i="1" l="1"/>
  <c r="BB45" i="1"/>
  <c r="BA45" i="1"/>
  <c r="AX45" i="1"/>
  <c r="AI45" i="1"/>
  <c r="AZ45" i="1"/>
  <c r="AY45" i="1"/>
  <c r="AH11" i="1"/>
  <c r="BB11" i="1"/>
  <c r="BA11" i="1"/>
  <c r="AY11" i="1"/>
  <c r="D11" i="14" s="1"/>
  <c r="AI11" i="1"/>
  <c r="AX11" i="1"/>
  <c r="AZ11" i="1"/>
  <c r="AH38" i="1"/>
  <c r="BA38" i="1"/>
  <c r="BB38" i="1"/>
  <c r="AX38" i="1"/>
  <c r="AI38" i="1"/>
  <c r="AY38" i="1"/>
  <c r="AZ38" i="1"/>
  <c r="AH14" i="1"/>
  <c r="BB14" i="1"/>
  <c r="D13" i="18" s="1"/>
  <c r="AY14" i="1"/>
  <c r="AX14" i="1"/>
  <c r="AI14" i="1"/>
  <c r="BA14" i="1"/>
  <c r="AZ14" i="1"/>
  <c r="D11" i="15" s="1"/>
  <c r="AH52" i="1"/>
  <c r="AZ52" i="1"/>
  <c r="BA52" i="1"/>
  <c r="AX52" i="1"/>
  <c r="AI52" i="1"/>
  <c r="BB52" i="1"/>
  <c r="AY52" i="1"/>
  <c r="AH47" i="1"/>
  <c r="BB47" i="1"/>
  <c r="AX47" i="1"/>
  <c r="AY47" i="1"/>
  <c r="AI47" i="1"/>
  <c r="AZ47" i="1"/>
  <c r="BA47" i="1"/>
  <c r="AH27" i="1"/>
  <c r="AZ27" i="1"/>
  <c r="BB27" i="1"/>
  <c r="AX27" i="1"/>
  <c r="AI27" i="1"/>
  <c r="AY27" i="1"/>
  <c r="BA27" i="1"/>
  <c r="AI7" i="1"/>
  <c r="AH7" i="1"/>
  <c r="BB7" i="1"/>
  <c r="D12" i="18" s="1"/>
  <c r="AY7" i="1"/>
  <c r="BA7" i="1"/>
  <c r="AZ7" i="1"/>
  <c r="AX7" i="1"/>
  <c r="AI13" i="1"/>
  <c r="AH13" i="1"/>
  <c r="BB13" i="1"/>
  <c r="AZ13" i="1"/>
  <c r="AY13" i="1"/>
  <c r="BA13" i="1"/>
  <c r="D11" i="17" s="1"/>
  <c r="AX13" i="1"/>
  <c r="AH20" i="1"/>
  <c r="AI20" i="1"/>
  <c r="BA20" i="1"/>
  <c r="AY20" i="1"/>
  <c r="BB20" i="1"/>
  <c r="AZ20" i="1"/>
  <c r="AX20" i="1"/>
  <c r="AH53" i="1"/>
  <c r="BB53" i="1"/>
  <c r="AY53" i="1"/>
  <c r="AI53" i="1"/>
  <c r="BA53" i="1"/>
  <c r="AZ53" i="1"/>
  <c r="AX53" i="1"/>
  <c r="AH16" i="1"/>
  <c r="BB16" i="1"/>
  <c r="BA16" i="1"/>
  <c r="AY16" i="1"/>
  <c r="AI16" i="1"/>
  <c r="AZ16" i="1"/>
  <c r="AX16" i="1"/>
  <c r="AY10" i="1"/>
  <c r="AZ10" i="1"/>
  <c r="D10" i="15" s="1"/>
  <c r="D5" i="15" s="1"/>
  <c r="G10" i="15" s="1"/>
  <c r="AX10" i="1"/>
  <c r="D11" i="11" s="1"/>
  <c r="AH37" i="1"/>
  <c r="AY37" i="1"/>
  <c r="BB37" i="1"/>
  <c r="BA37" i="1"/>
  <c r="AI37" i="1"/>
  <c r="AZ37" i="1"/>
  <c r="AX37" i="1"/>
  <c r="AH15" i="1"/>
  <c r="BB15" i="1"/>
  <c r="AI15" i="1"/>
  <c r="BA15" i="1"/>
  <c r="AX15" i="1"/>
  <c r="AY15" i="1"/>
  <c r="AZ15" i="1"/>
  <c r="AH23" i="1"/>
  <c r="BB23" i="1"/>
  <c r="AZ23" i="1"/>
  <c r="AI23" i="1"/>
  <c r="AY23" i="1"/>
  <c r="BA23" i="1"/>
  <c r="AX23" i="1"/>
  <c r="AH18" i="1"/>
  <c r="AI18" i="1"/>
  <c r="AZ18" i="1"/>
  <c r="AY18" i="1"/>
  <c r="BB18" i="1"/>
  <c r="BA18" i="1"/>
  <c r="AX18" i="1"/>
  <c r="AX8" i="1"/>
  <c r="D10" i="11" s="1"/>
  <c r="AI17" i="1"/>
  <c r="AH17" i="1"/>
  <c r="BA17" i="1"/>
  <c r="AX17" i="1"/>
  <c r="BB17" i="1"/>
  <c r="AZ17" i="1"/>
  <c r="AY17" i="1"/>
  <c r="AH28" i="1"/>
  <c r="AX28" i="1"/>
  <c r="AI28" i="1"/>
  <c r="AY28" i="1"/>
  <c r="AZ28" i="1"/>
  <c r="BA28" i="1"/>
  <c r="BB28" i="1"/>
  <c r="M10" i="10"/>
  <c r="AA6" i="1" s="1"/>
  <c r="G51" i="10"/>
  <c r="M10" i="18"/>
  <c r="AF6" i="1" s="1"/>
  <c r="G51" i="18"/>
  <c r="G51" i="15" l="1"/>
  <c r="M10" i="15"/>
  <c r="AD10" i="1" s="1"/>
  <c r="AF146" i="1"/>
  <c r="AX6" i="1"/>
  <c r="AX146" i="1" s="1"/>
  <c r="D4" i="11" s="1"/>
  <c r="G10" i="11" s="1"/>
  <c r="AY6" i="1"/>
  <c r="AA146" i="1"/>
  <c r="D5" i="11"/>
  <c r="AD146" i="1" l="1"/>
  <c r="AH10" i="1"/>
  <c r="BA10" i="1"/>
  <c r="AI10" i="1"/>
  <c r="BB10" i="1"/>
  <c r="D11" i="18" s="1"/>
  <c r="D10" i="14"/>
  <c r="D5" i="14" s="1"/>
  <c r="G10" i="14" s="1"/>
  <c r="M10" i="11"/>
  <c r="AB8" i="1" s="1"/>
  <c r="G48" i="11"/>
  <c r="AB146" i="1" l="1"/>
  <c r="BA8" i="1"/>
  <c r="D10" i="17" s="1"/>
  <c r="D5" i="17" s="1"/>
  <c r="AZ8" i="1"/>
  <c r="AY8" i="1"/>
  <c r="AY146" i="1" s="1"/>
  <c r="D4" i="14" s="1"/>
  <c r="G51" i="14"/>
  <c r="M10" i="14"/>
  <c r="AC6" i="1" s="1"/>
  <c r="AC146" i="1" l="1"/>
  <c r="BA6" i="1"/>
  <c r="BA146" i="1" s="1"/>
  <c r="D4" i="17" s="1"/>
  <c r="G10" i="17" s="1"/>
  <c r="BB6" i="1"/>
  <c r="D10" i="18" s="1"/>
  <c r="D5" i="18" s="1"/>
  <c r="AH6" i="1"/>
  <c r="AI6" i="1"/>
  <c r="AZ6" i="1"/>
  <c r="AZ146" i="1" s="1"/>
  <c r="D4" i="15" s="1"/>
  <c r="G51" i="17" l="1"/>
  <c r="M10" i="17"/>
  <c r="AE8" i="1" s="1"/>
  <c r="AH8" i="1" l="1"/>
  <c r="AH146" i="1" s="1"/>
  <c r="AE146" i="1"/>
  <c r="BB8" i="1"/>
  <c r="BB146" i="1" s="1"/>
  <c r="D4" i="18" s="1"/>
  <c r="AI8" i="1"/>
  <c r="AJ8" i="1" l="1"/>
  <c r="AK8" i="1" s="1"/>
  <c r="AJ57" i="1"/>
  <c r="AK57" i="1" s="1"/>
  <c r="AJ35" i="1"/>
  <c r="AK35" i="1" s="1"/>
  <c r="AJ49" i="1"/>
  <c r="AK49" i="1" s="1"/>
  <c r="AJ28" i="1"/>
  <c r="AK28" i="1" s="1"/>
  <c r="AJ43" i="1"/>
  <c r="AK43" i="1" s="1"/>
  <c r="AJ25" i="1"/>
  <c r="AK25" i="1" s="1"/>
  <c r="AJ18" i="1"/>
  <c r="AK18" i="1" s="1"/>
  <c r="AJ22" i="1"/>
  <c r="AK22" i="1" s="1"/>
  <c r="AJ24" i="1"/>
  <c r="AK24" i="1" s="1"/>
  <c r="AJ23" i="1"/>
  <c r="AK23" i="1" s="1"/>
  <c r="AJ53" i="1"/>
  <c r="AK53" i="1" s="1"/>
  <c r="AJ36" i="1"/>
  <c r="AK36" i="1" s="1"/>
  <c r="AJ16" i="1"/>
  <c r="AK16" i="1" s="1"/>
  <c r="AJ46" i="1"/>
  <c r="AK46" i="1" s="1"/>
  <c r="AJ6" i="1"/>
  <c r="AK6" i="1" s="1"/>
  <c r="AJ34" i="1"/>
  <c r="AK34" i="1" s="1"/>
  <c r="AJ45" i="1"/>
  <c r="AK45" i="1" s="1"/>
  <c r="AJ26" i="1"/>
  <c r="AK26" i="1" s="1"/>
  <c r="AJ20" i="1"/>
  <c r="AK20" i="1" s="1"/>
  <c r="AJ27" i="1"/>
  <c r="AK27" i="1" s="1"/>
  <c r="AJ19" i="1"/>
  <c r="AK19" i="1" s="1"/>
  <c r="AJ41" i="1"/>
  <c r="AK41" i="1" s="1"/>
  <c r="AJ32" i="1"/>
  <c r="AK32" i="1" s="1"/>
  <c r="AJ12" i="1"/>
  <c r="AK12" i="1" s="1"/>
  <c r="AJ9" i="1"/>
  <c r="AK9" i="1" s="1"/>
  <c r="AI146" i="1"/>
  <c r="AI148" i="1" s="1"/>
  <c r="AJ15" i="1"/>
  <c r="AK15" i="1" s="1"/>
  <c r="AJ40" i="1"/>
  <c r="AK40" i="1" s="1"/>
  <c r="AJ39" i="1"/>
  <c r="AK39" i="1" s="1"/>
  <c r="AJ7" i="1"/>
  <c r="AK7" i="1" s="1"/>
  <c r="AJ47" i="1"/>
  <c r="AK47" i="1" s="1"/>
  <c r="AJ48" i="1"/>
  <c r="AK48" i="1" s="1"/>
  <c r="AJ50" i="1"/>
  <c r="AK50" i="1" s="1"/>
  <c r="AJ11" i="1"/>
  <c r="AK11" i="1" s="1"/>
  <c r="AJ33" i="1"/>
  <c r="AK33" i="1" s="1"/>
  <c r="AJ51" i="1"/>
  <c r="AK51" i="1" s="1"/>
  <c r="AJ37" i="1"/>
  <c r="AK37" i="1" s="1"/>
  <c r="AJ31" i="1"/>
  <c r="AK31" i="1" s="1"/>
  <c r="AJ17" i="1"/>
  <c r="AK17" i="1" s="1"/>
  <c r="AJ38" i="1"/>
  <c r="AK38" i="1" s="1"/>
  <c r="AJ30" i="1"/>
  <c r="AK30" i="1" s="1"/>
  <c r="AJ42" i="1"/>
  <c r="AK42" i="1" s="1"/>
  <c r="AJ52" i="1"/>
  <c r="AK52" i="1" s="1"/>
  <c r="AJ56" i="1"/>
  <c r="AK56" i="1" s="1"/>
  <c r="AJ44" i="1"/>
  <c r="AK44" i="1" s="1"/>
  <c r="AJ29" i="1"/>
  <c r="AK29" i="1" s="1"/>
  <c r="AJ54" i="1"/>
  <c r="AK54" i="1" s="1"/>
  <c r="AJ21" i="1"/>
  <c r="AK21" i="1" s="1"/>
  <c r="AJ14" i="1"/>
  <c r="AK14" i="1" s="1"/>
  <c r="AJ13" i="1"/>
  <c r="AK13" i="1" s="1"/>
  <c r="AJ55" i="1"/>
  <c r="AK55" i="1" s="1"/>
  <c r="AJ10" i="1"/>
  <c r="AK10" i="1" s="1"/>
</calcChain>
</file>

<file path=xl/sharedStrings.xml><?xml version="1.0" encoding="utf-8"?>
<sst xmlns="http://schemas.openxmlformats.org/spreadsheetml/2006/main" count="1035" uniqueCount="281">
  <si>
    <t>Фамилия</t>
  </si>
  <si>
    <t>Имя</t>
  </si>
  <si>
    <t>Город</t>
  </si>
  <si>
    <t>Баллы в рейтинг</t>
  </si>
  <si>
    <t>δ</t>
  </si>
  <si>
    <t>Итоговый рейтинг</t>
  </si>
  <si>
    <t>Место в рейтинге</t>
  </si>
  <si>
    <t>ID</t>
  </si>
  <si>
    <t>Шеварутин</t>
  </si>
  <si>
    <t>Дмитрий</t>
  </si>
  <si>
    <t>Москва</t>
  </si>
  <si>
    <t>Мелешкевич</t>
  </si>
  <si>
    <t>Виктор</t>
  </si>
  <si>
    <t>Новороссийск</t>
  </si>
  <si>
    <t>Шитов</t>
  </si>
  <si>
    <t>Андрей</t>
  </si>
  <si>
    <t>Гордин</t>
  </si>
  <si>
    <t>Роман</t>
  </si>
  <si>
    <t>Санкт-Петербург</t>
  </si>
  <si>
    <t>Милехин</t>
  </si>
  <si>
    <t>Анин</t>
  </si>
  <si>
    <t>Максим</t>
  </si>
  <si>
    <t>Ульяновск</t>
  </si>
  <si>
    <t>Рычков</t>
  </si>
  <si>
    <t>Алексей</t>
  </si>
  <si>
    <t>Исламов</t>
  </si>
  <si>
    <t>Денис</t>
  </si>
  <si>
    <t>Коротких</t>
  </si>
  <si>
    <t>Воронеж</t>
  </si>
  <si>
    <t>Торлопов</t>
  </si>
  <si>
    <t>Юрий</t>
  </si>
  <si>
    <t>Красноярск</t>
  </si>
  <si>
    <t>Рязанцев</t>
  </si>
  <si>
    <t>Кирилл</t>
  </si>
  <si>
    <t>Кресман</t>
  </si>
  <si>
    <t>Георгий</t>
  </si>
  <si>
    <t>Дергачев</t>
  </si>
  <si>
    <t>Михаил</t>
  </si>
  <si>
    <t>Цоколов</t>
  </si>
  <si>
    <t>Алексеев</t>
  </si>
  <si>
    <t>Швырев</t>
  </si>
  <si>
    <t>Тягур</t>
  </si>
  <si>
    <t>Тимофей</t>
  </si>
  <si>
    <t>Телегин</t>
  </si>
  <si>
    <t>Николай</t>
  </si>
  <si>
    <t>Виноградов</t>
  </si>
  <si>
    <t>Глеб</t>
  </si>
  <si>
    <t>Балашов</t>
  </si>
  <si>
    <t>Хорольский</t>
  </si>
  <si>
    <t>Ростов-на-Дону</t>
  </si>
  <si>
    <t>Суслов</t>
  </si>
  <si>
    <t>Александр</t>
  </si>
  <si>
    <t>Потапов</t>
  </si>
  <si>
    <t>Шалаев</t>
  </si>
  <si>
    <t>Иван</t>
  </si>
  <si>
    <t>Шевченко</t>
  </si>
  <si>
    <t>Валерий</t>
  </si>
  <si>
    <t>Ижевск</t>
  </si>
  <si>
    <t>Козлов</t>
  </si>
  <si>
    <t>Тарас</t>
  </si>
  <si>
    <t>Юсипов</t>
  </si>
  <si>
    <t>Гаяз</t>
  </si>
  <si>
    <t>Толстиков</t>
  </si>
  <si>
    <t>Илья</t>
  </si>
  <si>
    <t>Семин</t>
  </si>
  <si>
    <t>Сергей</t>
  </si>
  <si>
    <t>Бажутов</t>
  </si>
  <si>
    <t>Артем</t>
  </si>
  <si>
    <t>Тюмень</t>
  </si>
  <si>
    <t>Андреев</t>
  </si>
  <si>
    <t>Вадим</t>
  </si>
  <si>
    <t>Абдалов</t>
  </si>
  <si>
    <t>Кудреватых</t>
  </si>
  <si>
    <t>Чебанок</t>
  </si>
  <si>
    <t>Никитин</t>
  </si>
  <si>
    <t>Сафронов</t>
  </si>
  <si>
    <t>Петр</t>
  </si>
  <si>
    <t>Барулин</t>
  </si>
  <si>
    <t>Абрамов</t>
  </si>
  <si>
    <t>Истомин</t>
  </si>
  <si>
    <t>Гулягин</t>
  </si>
  <si>
    <t>Дареев</t>
  </si>
  <si>
    <t>Алдар</t>
  </si>
  <si>
    <t>Павлов</t>
  </si>
  <si>
    <t>Никита</t>
  </si>
  <si>
    <t>Вел. Новгород</t>
  </si>
  <si>
    <t>Рославский</t>
  </si>
  <si>
    <t>Павел</t>
  </si>
  <si>
    <t>Могилев</t>
  </si>
  <si>
    <t>Агафонов</t>
  </si>
  <si>
    <t>Лукин</t>
  </si>
  <si>
    <t>Виталий</t>
  </si>
  <si>
    <t>Антонов</t>
  </si>
  <si>
    <t>Антон</t>
  </si>
  <si>
    <t>Пудов</t>
  </si>
  <si>
    <t>Адли</t>
  </si>
  <si>
    <t>Фаррух</t>
  </si>
  <si>
    <t>Тарасюк</t>
  </si>
  <si>
    <t>Крупин</t>
  </si>
  <si>
    <t>Степанищев</t>
  </si>
  <si>
    <t>Зеленоград</t>
  </si>
  <si>
    <t>Серегин</t>
  </si>
  <si>
    <t>Тимур</t>
  </si>
  <si>
    <t>Мехтиев</t>
  </si>
  <si>
    <t>Ариф</t>
  </si>
  <si>
    <t>Горбатов</t>
  </si>
  <si>
    <t>Анатолий</t>
  </si>
  <si>
    <t>Александров</t>
  </si>
  <si>
    <t>Владивосток</t>
  </si>
  <si>
    <t>Сушко</t>
  </si>
  <si>
    <t>Простаков</t>
  </si>
  <si>
    <t>Антоненко</t>
  </si>
  <si>
    <t>Неумоин</t>
  </si>
  <si>
    <t>Ткачев</t>
  </si>
  <si>
    <t>Владимир</t>
  </si>
  <si>
    <t>Обнинск</t>
  </si>
  <si>
    <t>Сусарев</t>
  </si>
  <si>
    <t>Саратов</t>
  </si>
  <si>
    <t>Терехов</t>
  </si>
  <si>
    <t>Влад</t>
  </si>
  <si>
    <t>Старостин</t>
  </si>
  <si>
    <t>Плюхин</t>
  </si>
  <si>
    <t>Евгений</t>
  </si>
  <si>
    <t>Рощин</t>
  </si>
  <si>
    <t>Химки</t>
  </si>
  <si>
    <t>Фролов</t>
  </si>
  <si>
    <t>Алесандр</t>
  </si>
  <si>
    <t>Петров</t>
  </si>
  <si>
    <t>Константин</t>
  </si>
  <si>
    <t>Милютин</t>
  </si>
  <si>
    <t>Игорь</t>
  </si>
  <si>
    <t>Шершнев</t>
  </si>
  <si>
    <t>Новосибирск</t>
  </si>
  <si>
    <t>Сучков</t>
  </si>
  <si>
    <t>Курск</t>
  </si>
  <si>
    <t>Валентин</t>
  </si>
  <si>
    <t>Ефимов</t>
  </si>
  <si>
    <t>Ануфриев</t>
  </si>
  <si>
    <t>Котиков</t>
  </si>
  <si>
    <t>Зиновьев</t>
  </si>
  <si>
    <t>Люберцы</t>
  </si>
  <si>
    <t>Феколкин</t>
  </si>
  <si>
    <t>Шалашов</t>
  </si>
  <si>
    <t>Тармолов</t>
  </si>
  <si>
    <t>Хорошавин</t>
  </si>
  <si>
    <t>Турянский</t>
  </si>
  <si>
    <t>Сидоровский</t>
  </si>
  <si>
    <t>Беленец</t>
  </si>
  <si>
    <t>Лавренков</t>
  </si>
  <si>
    <t>Томск</t>
  </si>
  <si>
    <t>Таранков</t>
  </si>
  <si>
    <t xml:space="preserve">Журбенко </t>
  </si>
  <si>
    <t>Романов</t>
  </si>
  <si>
    <t>Корнев</t>
  </si>
  <si>
    <t>Самара</t>
  </si>
  <si>
    <t>Матвеев</t>
  </si>
  <si>
    <t>Урядов</t>
  </si>
  <si>
    <t>Ярославль</t>
  </si>
  <si>
    <t>Моисеев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</si>
  <si>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</si>
  <si>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</si>
  <si>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</si>
  <si>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</si>
  <si>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</si>
  <si>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</si>
  <si>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</si>
  <si>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</si>
  <si>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</si>
  <si>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</si>
  <si>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</si>
  <si>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</si>
  <si>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Баллы</t>
  </si>
  <si>
    <t>Полгородник</t>
  </si>
  <si>
    <t>Энгельс</t>
  </si>
  <si>
    <t>Панов</t>
  </si>
  <si>
    <t>Змеев</t>
  </si>
  <si>
    <t>Дисциплина:</t>
  </si>
  <si>
    <t>Дата:</t>
  </si>
  <si>
    <t>Город:</t>
  </si>
  <si>
    <t>Название:</t>
  </si>
  <si>
    <t>№</t>
  </si>
  <si>
    <t xml:space="preserve">, </t>
  </si>
  <si>
    <t>Фристайл слалом, мужчины</t>
  </si>
  <si>
    <t>Чайка</t>
  </si>
  <si>
    <t>Архипов</t>
  </si>
  <si>
    <t>Владимирров</t>
  </si>
  <si>
    <t>Серов</t>
  </si>
  <si>
    <t>Альберт</t>
  </si>
  <si>
    <t>Яшин</t>
  </si>
  <si>
    <t>Аскаров</t>
  </si>
  <si>
    <t>Ренат</t>
  </si>
  <si>
    <t>Кротов</t>
  </si>
  <si>
    <t>Алекс</t>
  </si>
  <si>
    <t>Пешехонов</t>
  </si>
  <si>
    <t>Мельников</t>
  </si>
  <si>
    <t>Бородин</t>
  </si>
  <si>
    <t>Курасов</t>
  </si>
  <si>
    <t>Харитонов</t>
  </si>
  <si>
    <t>Новиков</t>
  </si>
  <si>
    <t>Кукушкин</t>
  </si>
  <si>
    <t>Даниил</t>
  </si>
  <si>
    <t>Миронов</t>
  </si>
  <si>
    <t>Тула</t>
  </si>
  <si>
    <t>баттл</t>
  </si>
  <si>
    <t>Переверзев</t>
  </si>
  <si>
    <t>Безруков</t>
  </si>
  <si>
    <t>Краснодар</t>
  </si>
  <si>
    <t>13-14.03.2010, Санкт-Петербург, Battle SPB</t>
  </si>
  <si>
    <t>19-20.03.2010, Москва, Battle Moscow</t>
  </si>
  <si>
    <t>09-10.05.2020, Воронеж, "Инлайн-Весна в Воронеже"</t>
  </si>
  <si>
    <t>28-30.05.2010, Париж, PSWC</t>
  </si>
  <si>
    <t>12.06.2010, Санкт-Петербург, Feel The Style</t>
  </si>
  <si>
    <t>26-27.06.2010, Саратов, Style64 Contest</t>
  </si>
  <si>
    <t>03-04.07.2010, Киев, Украина, Battle Dreamtown</t>
  </si>
  <si>
    <t>31.07.2010, Москва, Чемпионат Федерации по фристайлу</t>
  </si>
  <si>
    <t>31.07.2010, Берлин, Inline Games</t>
  </si>
  <si>
    <t>03-05.09.2010, Ченчон, World Leisure Games</t>
  </si>
  <si>
    <t>04-05.09.2010, Харьков, Яроллер</t>
  </si>
  <si>
    <t>07-09.09.2010, Чонжу, Чемпионат Мира FIRS</t>
  </si>
  <si>
    <t>2010 г.</t>
  </si>
  <si>
    <t>Текущий годовой рейтинг спортсменов на этапах</t>
  </si>
  <si>
    <t>23-24.10.2010, Новороссийск, Sea Battle - 2010</t>
  </si>
  <si>
    <t xml:space="preserve"> 2011 г.</t>
  </si>
  <si>
    <t>Гаврилов</t>
  </si>
  <si>
    <t>Остроухов</t>
  </si>
  <si>
    <t>Леонид</t>
  </si>
  <si>
    <t>Смирнов</t>
  </si>
  <si>
    <t>18-20.03.2011</t>
  </si>
  <si>
    <t>Rollerclub Cup</t>
  </si>
  <si>
    <t>26-27.03.2011</t>
  </si>
  <si>
    <t>Spb. Battle</t>
  </si>
  <si>
    <t>Симакин</t>
  </si>
  <si>
    <t>Рудковский</t>
  </si>
  <si>
    <t>Баллы в 2011 году</t>
  </si>
  <si>
    <t>Итоговый рейтинг спортсменов за 2011 г.</t>
  </si>
  <si>
    <t>Лабыч</t>
  </si>
  <si>
    <t>Корнеев</t>
  </si>
  <si>
    <t>Кристиан</t>
  </si>
  <si>
    <t>Горбунов</t>
  </si>
  <si>
    <t>7-8.05.2011</t>
  </si>
  <si>
    <t>Инлайн Весна</t>
  </si>
  <si>
    <t>Пекин, Китай</t>
  </si>
  <si>
    <t>Battle Masters Beijing</t>
  </si>
  <si>
    <t>27-29.05.2011</t>
  </si>
  <si>
    <t>Париж</t>
  </si>
  <si>
    <t>PSWC</t>
  </si>
  <si>
    <t>21.05.2011</t>
  </si>
  <si>
    <t>11-12.06.2011</t>
  </si>
  <si>
    <t>Киев</t>
  </si>
  <si>
    <t>Kiev Slalom Battle</t>
  </si>
  <si>
    <t>Терёшкин</t>
  </si>
  <si>
    <t>Довыдчик</t>
  </si>
  <si>
    <t>Пенза</t>
  </si>
  <si>
    <t>25-26.06.2011</t>
  </si>
  <si>
    <t>Style'64 Contest</t>
  </si>
  <si>
    <t>Мисевра</t>
  </si>
  <si>
    <t>Васильев</t>
  </si>
  <si>
    <t>Часовской</t>
  </si>
  <si>
    <t>Ананьин</t>
  </si>
  <si>
    <t>09.07.2011</t>
  </si>
  <si>
    <t>Feel the style</t>
  </si>
  <si>
    <t>23.07.2011</t>
  </si>
  <si>
    <t>Чемпионат Федерации Роллер Спорта</t>
  </si>
  <si>
    <t>30-31.07.2011</t>
  </si>
  <si>
    <t>Берлин</t>
  </si>
  <si>
    <t>Inline Games</t>
  </si>
  <si>
    <t>Иванов</t>
  </si>
  <si>
    <t>Офицеров</t>
  </si>
  <si>
    <t>Исаев</t>
  </si>
  <si>
    <t>19-21.08.2011</t>
  </si>
  <si>
    <t>Лондон</t>
  </si>
  <si>
    <t>Skatelondon 2011</t>
  </si>
  <si>
    <t>23-24.08.2011</t>
  </si>
  <si>
    <t>Шанхай</t>
  </si>
  <si>
    <t>Shanghai Grand Prix</t>
  </si>
  <si>
    <t>24-25.09.2011</t>
  </si>
  <si>
    <t>Донецк</t>
  </si>
  <si>
    <t>X-Town Fall 2011</t>
  </si>
  <si>
    <t>21-23.10.2011</t>
  </si>
  <si>
    <t>Geisingen</t>
  </si>
  <si>
    <t>Чемпионат 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</si>
</sst>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4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22"/>
      <name val="Arial Cyr"/>
      <family val="2"/>
      <charset val="204"/>
    </font>
    <font>
      <b/>
      <sz val="10"/>
      <color indexed="11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indexed="23"/>
      <name val="Arial Cyr"/>
      <charset val="204"/>
    </font>
    <font>
      <b/>
      <sz val="8"/>
      <color indexed="23"/>
      <name val="Arial Cyr"/>
      <charset val="204"/>
    </font>
    <font>
      <sz val="10"/>
      <color indexed="55"/>
      <name val="Arial Cyr"/>
      <charset val="204"/>
    </font>
    <font>
      <b/>
      <sz val="10"/>
      <color theme="1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0" fillId="0" borderId="1" xfId="0" applyBorder="1"/>
    <xf numFmtId="0" fontId="0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2" fontId="0" fillId="5" borderId="0" xfId="0" applyNumberFormat="1" applyFont="1" applyFill="1"/>
    <xf numFmtId="3" fontId="0" fillId="4" borderId="10" xfId="0" applyNumberFormat="1" applyFont="1" applyFill="1" applyBorder="1"/>
    <xf numFmtId="3" fontId="0" fillId="4" borderId="11" xfId="0" applyNumberFormat="1" applyFont="1" applyFill="1" applyBorder="1"/>
    <xf numFmtId="3" fontId="0" fillId="4" borderId="12" xfId="0" applyNumberFormat="1" applyFont="1" applyFill="1" applyBorder="1"/>
    <xf numFmtId="0" fontId="0" fillId="4" borderId="12" xfId="0" applyFont="1" applyFill="1" applyBorder="1"/>
    <xf numFmtId="0" fontId="0" fillId="4" borderId="11" xfId="0" applyFont="1" applyFill="1" applyBorder="1" applyAlignment="1">
      <alignment wrapText="1"/>
    </xf>
    <xf numFmtId="3" fontId="0" fillId="4" borderId="13" xfId="0" applyNumberFormat="1" applyFont="1" applyFill="1" applyBorder="1"/>
    <xf numFmtId="3" fontId="0" fillId="4" borderId="14" xfId="0" applyNumberFormat="1" applyFill="1" applyBorder="1"/>
    <xf numFmtId="3" fontId="0" fillId="4" borderId="15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/>
    <xf numFmtId="3" fontId="1" fillId="0" borderId="0" xfId="0" applyNumberFormat="1" applyFont="1" applyFill="1" applyBorder="1"/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Fill="1"/>
    <xf numFmtId="3" fontId="0" fillId="0" borderId="0" xfId="0" applyNumberFormat="1" applyFill="1" applyBorder="1"/>
    <xf numFmtId="2" fontId="0" fillId="0" borderId="0" xfId="0" applyNumberFormat="1"/>
    <xf numFmtId="0" fontId="0" fillId="6" borderId="0" xfId="0" applyFont="1" applyFill="1" applyAlignment="1">
      <alignment wrapText="1"/>
    </xf>
    <xf numFmtId="2" fontId="1" fillId="6" borderId="0" xfId="0" applyNumberFormat="1" applyFont="1" applyFill="1"/>
    <xf numFmtId="0" fontId="0" fillId="2" borderId="4" xfId="0" applyFont="1" applyFill="1" applyBorder="1" applyAlignment="1"/>
    <xf numFmtId="0" fontId="0" fillId="2" borderId="1" xfId="0" applyFill="1" applyBorder="1" applyAlignment="1"/>
    <xf numFmtId="0" fontId="0" fillId="2" borderId="16" xfId="0" applyFill="1" applyBorder="1" applyAlignment="1"/>
    <xf numFmtId="0" fontId="1" fillId="3" borderId="17" xfId="0" applyFont="1" applyFill="1" applyBorder="1"/>
    <xf numFmtId="2" fontId="1" fillId="3" borderId="12" xfId="0" applyNumberFormat="1" applyFont="1" applyFill="1" applyBorder="1"/>
    <xf numFmtId="0" fontId="0" fillId="0" borderId="0" xfId="0" applyAlignment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0" fillId="3" borderId="20" xfId="0" applyFont="1" applyFill="1" applyBorder="1" applyAlignment="1"/>
    <xf numFmtId="0" fontId="0" fillId="3" borderId="2" xfId="0" applyFont="1" applyFill="1" applyBorder="1" applyAlignment="1"/>
    <xf numFmtId="0" fontId="0" fillId="3" borderId="21" xfId="0" applyFont="1" applyFill="1" applyBorder="1" applyAlignment="1"/>
    <xf numFmtId="0" fontId="0" fillId="3" borderId="22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2" fontId="0" fillId="0" borderId="24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2" fontId="1" fillId="0" borderId="25" xfId="0" applyNumberFormat="1" applyFont="1" applyFill="1" applyBorder="1"/>
    <xf numFmtId="3" fontId="4" fillId="0" borderId="0" xfId="0" applyNumberFormat="1" applyFont="1"/>
    <xf numFmtId="2" fontId="4" fillId="0" borderId="0" xfId="0" applyNumberFormat="1" applyFont="1"/>
    <xf numFmtId="2" fontId="0" fillId="0" borderId="26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2" fontId="1" fillId="0" borderId="9" xfId="0" applyNumberFormat="1" applyFont="1" applyFill="1" applyBorder="1"/>
    <xf numFmtId="0" fontId="0" fillId="4" borderId="19" xfId="0" applyFill="1" applyBorder="1"/>
    <xf numFmtId="2" fontId="0" fillId="0" borderId="27" xfId="0" applyNumberFormat="1" applyFont="1" applyFill="1" applyBorder="1"/>
    <xf numFmtId="0" fontId="0" fillId="0" borderId="14" xfId="0" applyFill="1" applyBorder="1"/>
    <xf numFmtId="0" fontId="0" fillId="0" borderId="19" xfId="0" applyFill="1" applyBorder="1"/>
    <xf numFmtId="2" fontId="1" fillId="0" borderId="28" xfId="0" applyNumberFormat="1" applyFont="1" applyFill="1" applyBorder="1"/>
    <xf numFmtId="2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 applyFill="1"/>
    <xf numFmtId="2" fontId="0" fillId="0" borderId="11" xfId="0" applyNumberFormat="1" applyFill="1" applyBorder="1"/>
    <xf numFmtId="0" fontId="1" fillId="0" borderId="11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0" xfId="0" applyFont="1" applyFill="1" applyBorder="1"/>
    <xf numFmtId="0" fontId="1" fillId="0" borderId="14" xfId="0" applyFont="1" applyFill="1" applyBorder="1"/>
    <xf numFmtId="0" fontId="1" fillId="0" borderId="31" xfId="0" applyFont="1" applyFill="1" applyBorder="1"/>
    <xf numFmtId="3" fontId="0" fillId="4" borderId="10" xfId="0" applyNumberFormat="1" applyFill="1" applyBorder="1"/>
    <xf numFmtId="3" fontId="0" fillId="4" borderId="11" xfId="0" applyNumberFormat="1" applyFill="1" applyBorder="1"/>
    <xf numFmtId="3" fontId="0" fillId="4" borderId="12" xfId="0" applyNumberFormat="1" applyFill="1" applyBorder="1"/>
    <xf numFmtId="0" fontId="0" fillId="7" borderId="0" xfId="0" applyFill="1"/>
    <xf numFmtId="0" fontId="0" fillId="8" borderId="0" xfId="0" applyFill="1"/>
    <xf numFmtId="0" fontId="7" fillId="9" borderId="0" xfId="0" applyFont="1" applyFill="1"/>
    <xf numFmtId="0" fontId="0" fillId="10" borderId="0" xfId="0" applyFill="1"/>
    <xf numFmtId="0" fontId="0" fillId="11" borderId="0" xfId="0" applyFill="1"/>
    <xf numFmtId="0" fontId="0" fillId="9" borderId="0" xfId="0" applyFill="1"/>
    <xf numFmtId="0" fontId="1" fillId="0" borderId="43" xfId="0" applyFont="1" applyFill="1" applyBorder="1"/>
    <xf numFmtId="164" fontId="1" fillId="0" borderId="0" xfId="0" applyNumberFormat="1" applyFont="1" applyFill="1" applyBorder="1"/>
    <xf numFmtId="0" fontId="0" fillId="4" borderId="12" xfId="0" applyFill="1" applyBorder="1"/>
    <xf numFmtId="3" fontId="0" fillId="4" borderId="5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5" borderId="44" xfId="0" applyNumberFormat="1" applyFill="1" applyBorder="1"/>
    <xf numFmtId="2" fontId="0" fillId="5" borderId="26" xfId="0" applyNumberFormat="1" applyFont="1" applyFill="1" applyBorder="1"/>
    <xf numFmtId="2" fontId="0" fillId="5" borderId="29" xfId="0" applyNumberFormat="1" applyFont="1" applyFill="1" applyBorder="1"/>
    <xf numFmtId="2" fontId="0" fillId="5" borderId="29" xfId="0" applyNumberFormat="1" applyFill="1" applyBorder="1"/>
    <xf numFmtId="2" fontId="0" fillId="5" borderId="11" xfId="0" applyNumberFormat="1" applyFont="1" applyFill="1" applyBorder="1" applyAlignment="1">
      <alignment wrapText="1"/>
    </xf>
    <xf numFmtId="2" fontId="3" fillId="5" borderId="11" xfId="0" applyNumberFormat="1" applyFont="1" applyFill="1" applyBorder="1" applyAlignment="1">
      <alignment wrapText="1"/>
    </xf>
    <xf numFmtId="2" fontId="0" fillId="5" borderId="0" xfId="0" applyNumberFormat="1" applyFill="1"/>
    <xf numFmtId="0" fontId="3" fillId="3" borderId="46" xfId="0" applyFont="1" applyFill="1" applyBorder="1" applyAlignment="1">
      <alignment vertical="top" wrapText="1"/>
    </xf>
    <xf numFmtId="0" fontId="3" fillId="3" borderId="47" xfId="0" applyFont="1" applyFill="1" applyBorder="1" applyAlignment="1">
      <alignment vertical="top" wrapText="1"/>
    </xf>
    <xf numFmtId="0" fontId="3" fillId="3" borderId="49" xfId="0" applyNumberFormat="1" applyFont="1" applyFill="1" applyBorder="1" applyAlignment="1">
      <alignment vertical="top" wrapText="1"/>
    </xf>
    <xf numFmtId="0" fontId="3" fillId="3" borderId="49" xfId="0" applyFont="1" applyFill="1" applyBorder="1" applyAlignment="1">
      <alignment vertical="top" wrapText="1"/>
    </xf>
    <xf numFmtId="0" fontId="3" fillId="3" borderId="50" xfId="0" applyNumberFormat="1" applyFont="1" applyFill="1" applyBorder="1" applyAlignment="1">
      <alignment vertical="top" wrapText="1"/>
    </xf>
    <xf numFmtId="2" fontId="0" fillId="0" borderId="0" xfId="0" applyNumberFormat="1" applyFont="1"/>
    <xf numFmtId="2" fontId="10" fillId="12" borderId="51" xfId="0" applyNumberFormat="1" applyFont="1" applyFill="1" applyBorder="1" applyAlignment="1">
      <alignment wrapText="1"/>
    </xf>
    <xf numFmtId="2" fontId="10" fillId="12" borderId="52" xfId="0" applyNumberFormat="1" applyFont="1" applyFill="1" applyBorder="1" applyAlignment="1">
      <alignment wrapText="1"/>
    </xf>
    <xf numFmtId="2" fontId="10" fillId="12" borderId="53" xfId="0" applyNumberFormat="1" applyFont="1" applyFill="1" applyBorder="1" applyAlignment="1">
      <alignment wrapText="1"/>
    </xf>
    <xf numFmtId="3" fontId="0" fillId="4" borderId="64" xfId="0" applyNumberFormat="1" applyFont="1" applyFill="1" applyBorder="1"/>
    <xf numFmtId="3" fontId="0" fillId="4" borderId="65" xfId="0" applyNumberFormat="1" applyFont="1" applyFill="1" applyBorder="1"/>
    <xf numFmtId="3" fontId="0" fillId="4" borderId="66" xfId="0" applyNumberFormat="1" applyFont="1" applyFill="1" applyBorder="1"/>
    <xf numFmtId="3" fontId="0" fillId="4" borderId="67" xfId="0" applyNumberFormat="1" applyFont="1" applyFill="1" applyBorder="1"/>
    <xf numFmtId="0" fontId="0" fillId="4" borderId="67" xfId="0" applyFill="1" applyBorder="1"/>
    <xf numFmtId="0" fontId="0" fillId="4" borderId="66" xfId="0" applyFont="1" applyFill="1" applyBorder="1" applyAlignment="1">
      <alignment wrapText="1"/>
    </xf>
    <xf numFmtId="3" fontId="0" fillId="4" borderId="67" xfId="0" applyNumberFormat="1" applyFill="1" applyBorder="1"/>
    <xf numFmtId="0" fontId="0" fillId="4" borderId="67" xfId="0" applyFont="1" applyFill="1" applyBorder="1"/>
    <xf numFmtId="3" fontId="0" fillId="4" borderId="66" xfId="0" applyNumberFormat="1" applyFill="1" applyBorder="1"/>
    <xf numFmtId="3" fontId="0" fillId="4" borderId="68" xfId="0" applyNumberFormat="1" applyFont="1" applyFill="1" applyBorder="1"/>
    <xf numFmtId="0" fontId="0" fillId="4" borderId="69" xfId="0" applyFon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/>
    <xf numFmtId="2" fontId="12" fillId="0" borderId="58" xfId="0" applyNumberFormat="1" applyFont="1" applyFill="1" applyBorder="1"/>
    <xf numFmtId="2" fontId="11" fillId="13" borderId="36" xfId="0" applyNumberFormat="1" applyFont="1" applyFill="1" applyBorder="1" applyAlignment="1">
      <alignment horizontal="left" wrapText="1"/>
    </xf>
    <xf numFmtId="2" fontId="11" fillId="13" borderId="48" xfId="0" applyNumberFormat="1" applyFont="1" applyFill="1" applyBorder="1" applyAlignment="1">
      <alignment horizontal="left" wrapText="1"/>
    </xf>
    <xf numFmtId="2" fontId="12" fillId="13" borderId="58" xfId="0" applyNumberFormat="1" applyFont="1" applyFill="1" applyBorder="1"/>
    <xf numFmtId="2" fontId="11" fillId="14" borderId="70" xfId="0" applyNumberFormat="1" applyFont="1" applyFill="1" applyBorder="1" applyAlignment="1">
      <alignment horizontal="left" wrapText="1"/>
    </xf>
    <xf numFmtId="2" fontId="11" fillId="14" borderId="57" xfId="0" applyNumberFormat="1" applyFont="1" applyFill="1" applyBorder="1" applyAlignment="1">
      <alignment horizontal="left" wrapText="1"/>
    </xf>
    <xf numFmtId="2" fontId="12" fillId="14" borderId="37" xfId="0" applyNumberFormat="1" applyFont="1" applyFill="1" applyBorder="1"/>
    <xf numFmtId="2" fontId="12" fillId="14" borderId="58" xfId="0" applyNumberFormat="1" applyFont="1" applyFill="1" applyBorder="1"/>
    <xf numFmtId="3" fontId="0" fillId="4" borderId="69" xfId="0" applyNumberFormat="1" applyFont="1" applyFill="1" applyBorder="1"/>
    <xf numFmtId="0" fontId="0" fillId="3" borderId="56" xfId="0" applyFill="1" applyBorder="1"/>
    <xf numFmtId="0" fontId="1" fillId="3" borderId="1" xfId="0" applyFont="1" applyFill="1" applyBorder="1" applyAlignment="1">
      <alignment wrapText="1"/>
    </xf>
    <xf numFmtId="0" fontId="0" fillId="3" borderId="71" xfId="0" applyFill="1" applyBorder="1"/>
    <xf numFmtId="0" fontId="1" fillId="3" borderId="72" xfId="0" applyFont="1" applyFill="1" applyBorder="1" applyAlignment="1">
      <alignment wrapText="1"/>
    </xf>
    <xf numFmtId="2" fontId="12" fillId="0" borderId="73" xfId="0" applyNumberFormat="1" applyFont="1" applyFill="1" applyBorder="1"/>
    <xf numFmtId="0" fontId="1" fillId="2" borderId="74" xfId="0" applyFont="1" applyFill="1" applyBorder="1"/>
    <xf numFmtId="2" fontId="1" fillId="2" borderId="75" xfId="0" applyNumberFormat="1" applyFont="1" applyFill="1" applyBorder="1"/>
    <xf numFmtId="3" fontId="0" fillId="4" borderId="46" xfId="0" applyNumberFormat="1" applyFill="1" applyBorder="1"/>
    <xf numFmtId="3" fontId="0" fillId="4" borderId="49" xfId="0" applyNumberFormat="1" applyFill="1" applyBorder="1"/>
    <xf numFmtId="3" fontId="0" fillId="4" borderId="76" xfId="0" applyNumberFormat="1" applyFill="1" applyBorder="1"/>
    <xf numFmtId="2" fontId="1" fillId="15" borderId="80" xfId="0" applyNumberFormat="1" applyFont="1" applyFill="1" applyBorder="1"/>
    <xf numFmtId="2" fontId="1" fillId="15" borderId="81" xfId="0" applyNumberFormat="1" applyFont="1" applyFill="1" applyBorder="1"/>
    <xf numFmtId="0" fontId="3" fillId="3" borderId="82" xfId="0" applyNumberFormat="1" applyFont="1" applyFill="1" applyBorder="1" applyAlignment="1">
      <alignment vertical="top" wrapText="1"/>
    </xf>
    <xf numFmtId="0" fontId="3" fillId="3" borderId="83" xfId="0" applyNumberFormat="1" applyFont="1" applyFill="1" applyBorder="1" applyAlignment="1">
      <alignment vertical="top" wrapText="1"/>
    </xf>
    <xf numFmtId="0" fontId="8" fillId="3" borderId="49" xfId="0" applyNumberFormat="1" applyFont="1" applyFill="1" applyBorder="1" applyAlignment="1">
      <alignment wrapText="1"/>
    </xf>
    <xf numFmtId="2" fontId="13" fillId="0" borderId="0" xfId="0" applyNumberFormat="1" applyFont="1" applyFill="1"/>
    <xf numFmtId="2" fontId="11" fillId="14" borderId="36" xfId="0" applyNumberFormat="1" applyFont="1" applyFill="1" applyBorder="1" applyAlignment="1">
      <alignment horizontal="left" wrapText="1"/>
    </xf>
    <xf numFmtId="3" fontId="0" fillId="4" borderId="77" xfId="0" applyNumberFormat="1" applyFont="1" applyFill="1" applyBorder="1"/>
    <xf numFmtId="3" fontId="0" fillId="4" borderId="84" xfId="0" applyNumberFormat="1" applyFont="1" applyFill="1" applyBorder="1"/>
    <xf numFmtId="3" fontId="0" fillId="4" borderId="78" xfId="0" applyNumberFormat="1" applyFont="1" applyFill="1" applyBorder="1"/>
    <xf numFmtId="3" fontId="0" fillId="4" borderId="85" xfId="0" applyNumberFormat="1" applyFont="1" applyFill="1" applyBorder="1"/>
    <xf numFmtId="0" fontId="0" fillId="4" borderId="79" xfId="0" applyFont="1" applyFill="1" applyBorder="1"/>
    <xf numFmtId="3" fontId="0" fillId="4" borderId="55" xfId="0" applyNumberFormat="1" applyFont="1" applyFill="1" applyBorder="1"/>
    <xf numFmtId="3" fontId="0" fillId="4" borderId="30" xfId="0" applyNumberFormat="1" applyFont="1" applyFill="1" applyBorder="1"/>
    <xf numFmtId="3" fontId="0" fillId="4" borderId="17" xfId="0" applyNumberFormat="1" applyFont="1" applyFill="1" applyBorder="1"/>
    <xf numFmtId="3" fontId="0" fillId="4" borderId="90" xfId="0" applyNumberFormat="1" applyFont="1" applyFill="1" applyBorder="1"/>
    <xf numFmtId="3" fontId="0" fillId="4" borderId="91" xfId="0" applyNumberFormat="1" applyFont="1" applyFill="1" applyBorder="1"/>
    <xf numFmtId="3" fontId="0" fillId="4" borderId="92" xfId="0" applyNumberFormat="1" applyFont="1" applyFill="1" applyBorder="1"/>
    <xf numFmtId="49" fontId="0" fillId="0" borderId="33" xfId="0" applyNumberFormat="1" applyBorder="1" applyAlignment="1">
      <alignment horizontal="left"/>
    </xf>
    <xf numFmtId="49" fontId="0" fillId="0" borderId="0" xfId="0" applyNumberFormat="1"/>
    <xf numFmtId="49" fontId="8" fillId="0" borderId="40" xfId="0" applyNumberFormat="1" applyFont="1" applyBorder="1"/>
    <xf numFmtId="49" fontId="0" fillId="0" borderId="32" xfId="0" applyNumberFormat="1" applyBorder="1"/>
    <xf numFmtId="49" fontId="4" fillId="0" borderId="0" xfId="0" applyNumberFormat="1" applyFont="1"/>
    <xf numFmtId="49" fontId="0" fillId="0" borderId="39" xfId="0" applyNumberFormat="1" applyBorder="1"/>
    <xf numFmtId="49" fontId="8" fillId="0" borderId="41" xfId="0" applyNumberFormat="1" applyFont="1" applyBorder="1"/>
    <xf numFmtId="49" fontId="8" fillId="0" borderId="42" xfId="0" applyNumberFormat="1" applyFont="1" applyBorder="1"/>
    <xf numFmtId="49" fontId="0" fillId="0" borderId="37" xfId="0" applyNumberFormat="1" applyBorder="1"/>
    <xf numFmtId="49" fontId="0" fillId="0" borderId="33" xfId="0" applyNumberFormat="1" applyBorder="1"/>
    <xf numFmtId="49" fontId="0" fillId="0" borderId="38" xfId="0" applyNumberFormat="1" applyBorder="1"/>
    <xf numFmtId="49" fontId="0" fillId="0" borderId="34" xfId="0" applyNumberFormat="1" applyBorder="1"/>
    <xf numFmtId="49" fontId="0" fillId="0" borderId="35" xfId="0" applyNumberFormat="1" applyBorder="1"/>
    <xf numFmtId="49" fontId="0" fillId="0" borderId="36" xfId="0" applyNumberFormat="1" applyBorder="1"/>
    <xf numFmtId="3" fontId="0" fillId="4" borderId="87" xfId="0" applyNumberFormat="1" applyFont="1" applyFill="1" applyBorder="1"/>
    <xf numFmtId="3" fontId="0" fillId="4" borderId="88" xfId="0" applyNumberFormat="1" applyFont="1" applyFill="1" applyBorder="1"/>
    <xf numFmtId="0" fontId="0" fillId="4" borderId="89" xfId="0" applyFont="1" applyFill="1" applyBorder="1"/>
    <xf numFmtId="3" fontId="0" fillId="4" borderId="93" xfId="0" applyNumberFormat="1" applyFont="1" applyFill="1" applyBorder="1"/>
    <xf numFmtId="0" fontId="0" fillId="4" borderId="87" xfId="0" applyFont="1" applyFill="1" applyBorder="1"/>
    <xf numFmtId="0" fontId="0" fillId="4" borderId="88" xfId="0" applyFont="1" applyFill="1" applyBorder="1"/>
    <xf numFmtId="3" fontId="0" fillId="4" borderId="89" xfId="0" applyNumberFormat="1" applyFont="1" applyFill="1" applyBorder="1"/>
    <xf numFmtId="0" fontId="6" fillId="4" borderId="66" xfId="0" applyFont="1" applyFill="1" applyBorder="1"/>
    <xf numFmtId="0" fontId="0" fillId="4" borderId="68" xfId="0" applyFont="1" applyFill="1" applyBorder="1" applyAlignment="1">
      <alignment wrapText="1"/>
    </xf>
    <xf numFmtId="0" fontId="0" fillId="4" borderId="11" xfId="0" applyFont="1" applyFill="1" applyBorder="1"/>
    <xf numFmtId="0" fontId="0" fillId="4" borderId="13" xfId="0" applyFont="1" applyFill="1" applyBorder="1" applyAlignment="1">
      <alignment wrapText="1"/>
    </xf>
    <xf numFmtId="0" fontId="0" fillId="4" borderId="86" xfId="0" applyFont="1" applyFill="1" applyBorder="1"/>
    <xf numFmtId="0" fontId="2" fillId="3" borderId="22" xfId="0" applyFont="1" applyFill="1" applyBorder="1" applyAlignment="1">
      <alignment horizontal="right"/>
    </xf>
    <xf numFmtId="0" fontId="9" fillId="3" borderId="59" xfId="0" applyFont="1" applyFill="1" applyBorder="1" applyAlignment="1">
      <alignment horizontal="left" wrapText="1"/>
    </xf>
    <xf numFmtId="0" fontId="9" fillId="3" borderId="62" xfId="0" applyFont="1" applyFill="1" applyBorder="1" applyAlignment="1">
      <alignment horizontal="left" wrapText="1"/>
    </xf>
    <xf numFmtId="0" fontId="9" fillId="3" borderId="60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61" xfId="0" applyFont="1" applyFill="1" applyBorder="1" applyAlignment="1">
      <alignment horizontal="left" wrapText="1"/>
    </xf>
    <xf numFmtId="0" fontId="9" fillId="3" borderId="63" xfId="0" applyFont="1" applyFill="1" applyBorder="1" applyAlignment="1">
      <alignment horizontal="left" wrapText="1"/>
    </xf>
    <xf numFmtId="0" fontId="8" fillId="3" borderId="5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 wrapText="1"/>
    </xf>
    <xf numFmtId="0" fontId="1" fillId="2" borderId="54" xfId="0" applyFont="1" applyFill="1" applyBorder="1" applyAlignment="1">
      <alignment horizontal="left"/>
    </xf>
    <xf numFmtId="0" fontId="0" fillId="4" borderId="55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56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0" fillId="4" borderId="5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5">
    <dxf>
      <font>
        <b/>
        <i val="0"/>
        <color rgb="FFFF0000"/>
      </font>
    </dxf>
    <dxf>
      <font>
        <color theme="0" tint="-0.49998474074526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zoomScale="80" workbookViewId="0">
      <selection activeCell="B18" sqref="B18:D18"/>
    </sheetView>
  </sheetViews>
  <sheetFormatPr defaultRowHeight="12.75" x14ac:dyDescent="0.2"/>
  <cols>
    <col min="1" max="1" width="6.28515625" style="167" customWidth="1"/>
    <col min="2" max="2" width="15.7109375" style="167" customWidth="1"/>
    <col min="3" max="3" width="19.42578125" style="167" customWidth="1"/>
    <col min="4" max="4" width="43.7109375" style="167" customWidth="1"/>
    <col min="5" max="6" width="9.140625" style="170"/>
    <col min="7" max="16384" width="9.140625" style="167"/>
  </cols>
  <sheetData>
    <row r="1" spans="1:6" ht="13.5" thickBot="1" x14ac:dyDescent="0.25">
      <c r="B1" s="168" t="s">
        <v>176</v>
      </c>
      <c r="C1" s="169" t="s">
        <v>182</v>
      </c>
    </row>
    <row r="3" spans="1:6" ht="13.5" thickBot="1" x14ac:dyDescent="0.25"/>
    <row r="4" spans="1:6" ht="13.5" thickBot="1" x14ac:dyDescent="0.25">
      <c r="A4" s="171" t="s">
        <v>180</v>
      </c>
      <c r="B4" s="172" t="s">
        <v>177</v>
      </c>
      <c r="C4" s="172" t="s">
        <v>178</v>
      </c>
      <c r="D4" s="173" t="s">
        <v>179</v>
      </c>
    </row>
    <row r="5" spans="1:6" x14ac:dyDescent="0.2">
      <c r="A5" s="174">
        <v>1</v>
      </c>
      <c r="B5" s="175" t="s">
        <v>227</v>
      </c>
      <c r="C5" s="176" t="s">
        <v>10</v>
      </c>
      <c r="D5" s="175" t="s">
        <v>228</v>
      </c>
      <c r="E5" s="170" t="s">
        <v>181</v>
      </c>
      <c r="F5" s="170" t="str">
        <f>Contests!B5&amp;Contests!$E$5&amp;Contests!C5&amp;Contests!$E$5&amp;Contests!D5</f>
        <v>18-20.03.2011, Москва, Rollerclub Cup</v>
      </c>
    </row>
    <row r="6" spans="1:6" x14ac:dyDescent="0.2">
      <c r="A6" s="177">
        <v>2</v>
      </c>
      <c r="B6" s="175" t="s">
        <v>229</v>
      </c>
      <c r="C6" s="175" t="s">
        <v>18</v>
      </c>
      <c r="D6" s="175" t="s">
        <v>230</v>
      </c>
      <c r="F6" s="170" t="str">
        <f>Contests!B6&amp;Contests!$E$5&amp;Contests!C6&amp;Contests!$E$5&amp;Contests!D6</f>
        <v>26-27.03.2011, Санкт-Петербург, Spb. Battle</v>
      </c>
    </row>
    <row r="7" spans="1:6" x14ac:dyDescent="0.2">
      <c r="A7" s="177">
        <v>3</v>
      </c>
      <c r="B7" s="175" t="s">
        <v>239</v>
      </c>
      <c r="C7" s="175" t="s">
        <v>28</v>
      </c>
      <c r="D7" s="175" t="s">
        <v>240</v>
      </c>
      <c r="F7" s="170" t="str">
        <f>Contests!B7&amp;Contests!$E$5&amp;Contests!C7&amp;Contests!$E$5&amp;Contests!D7</f>
        <v>7-8.05.2011, Воронеж, Инлайн Весна</v>
      </c>
    </row>
    <row r="8" spans="1:6" x14ac:dyDescent="0.2">
      <c r="A8" s="177">
        <v>4</v>
      </c>
      <c r="B8" s="166" t="s">
        <v>246</v>
      </c>
      <c r="C8" s="175" t="s">
        <v>241</v>
      </c>
      <c r="D8" s="175" t="s">
        <v>242</v>
      </c>
      <c r="F8" s="170" t="str">
        <f>Contests!B8&amp;Contests!$E$5&amp;Contests!C8&amp;Contests!$E$5&amp;Contests!D8</f>
        <v>21.05.2011, Пекин, Китай, Battle Masters Beijing</v>
      </c>
    </row>
    <row r="9" spans="1:6" x14ac:dyDescent="0.2">
      <c r="A9" s="177">
        <v>5</v>
      </c>
      <c r="B9" s="175" t="s">
        <v>243</v>
      </c>
      <c r="C9" s="175" t="s">
        <v>244</v>
      </c>
      <c r="D9" s="175" t="s">
        <v>245</v>
      </c>
      <c r="F9" s="170" t="str">
        <f>Contests!B9&amp;Contests!$E$5&amp;Contests!C9&amp;Contests!$E$5&amp;Contests!D9</f>
        <v>27-29.05.2011, Париж, PSWC</v>
      </c>
    </row>
    <row r="10" spans="1:6" x14ac:dyDescent="0.2">
      <c r="A10" s="177">
        <v>6</v>
      </c>
      <c r="B10" s="175" t="s">
        <v>247</v>
      </c>
      <c r="C10" s="175" t="s">
        <v>248</v>
      </c>
      <c r="D10" s="175" t="s">
        <v>249</v>
      </c>
      <c r="F10" s="170" t="str">
        <f>Contests!B10&amp;Contests!$E$5&amp;Contests!C10&amp;Contests!$E$5&amp;Contests!D10</f>
        <v>11-12.06.2011, Киев, Kiev Slalom Battle</v>
      </c>
    </row>
    <row r="11" spans="1:6" x14ac:dyDescent="0.2">
      <c r="A11" s="177">
        <v>7</v>
      </c>
      <c r="B11" s="175" t="s">
        <v>253</v>
      </c>
      <c r="C11" s="175" t="s">
        <v>117</v>
      </c>
      <c r="D11" s="175" t="s">
        <v>254</v>
      </c>
      <c r="F11" s="170" t="str">
        <f>Contests!B11&amp;Contests!$E$5&amp;Contests!C11&amp;Contests!$E$5&amp;Contests!D11</f>
        <v>25-26.06.2011, Саратов, Style'64 Contest</v>
      </c>
    </row>
    <row r="12" spans="1:6" x14ac:dyDescent="0.2">
      <c r="A12" s="177">
        <v>8</v>
      </c>
      <c r="B12" s="175" t="s">
        <v>259</v>
      </c>
      <c r="C12" s="175" t="s">
        <v>18</v>
      </c>
      <c r="D12" s="175" t="s">
        <v>260</v>
      </c>
      <c r="F12" s="170" t="str">
        <f>Contests!B12&amp;Contests!$E$5&amp;Contests!C12&amp;Contests!$E$5&amp;Contests!D12</f>
        <v>09.07.2011, Санкт-Петербург, Feel the style</v>
      </c>
    </row>
    <row r="13" spans="1:6" x14ac:dyDescent="0.2">
      <c r="A13" s="177">
        <v>9</v>
      </c>
      <c r="B13" s="175" t="s">
        <v>261</v>
      </c>
      <c r="C13" s="175" t="s">
        <v>10</v>
      </c>
      <c r="D13" s="175" t="s">
        <v>262</v>
      </c>
      <c r="F13" s="170" t="str">
        <f>Contests!B13&amp;Contests!$E$5&amp;Contests!C13&amp;Contests!$E$5&amp;Contests!D13</f>
        <v>23.07.2011, Москва, Чемпионат Федерации Роллер Спорта</v>
      </c>
    </row>
    <row r="14" spans="1:6" x14ac:dyDescent="0.2">
      <c r="A14" s="177">
        <v>10</v>
      </c>
      <c r="B14" s="175" t="s">
        <v>263</v>
      </c>
      <c r="C14" s="175" t="s">
        <v>264</v>
      </c>
      <c r="D14" s="175" t="s">
        <v>265</v>
      </c>
      <c r="F14" s="170" t="str">
        <f>Contests!B14&amp;Contests!$E$5&amp;Contests!C14&amp;Contests!$E$5&amp;Contests!D14</f>
        <v>30-31.07.2011, Берлин, Inline Games</v>
      </c>
    </row>
    <row r="15" spans="1:6" x14ac:dyDescent="0.2">
      <c r="A15" s="177">
        <v>11</v>
      </c>
      <c r="B15" s="175" t="s">
        <v>269</v>
      </c>
      <c r="C15" s="175" t="s">
        <v>270</v>
      </c>
      <c r="D15" s="175" t="s">
        <v>271</v>
      </c>
      <c r="F15" s="170" t="str">
        <f>Contests!B15&amp;Contests!$E$5&amp;Contests!C15&amp;Contests!$E$5&amp;Contests!D15</f>
        <v>19-21.08.2011, Лондон, Skatelondon 2011</v>
      </c>
    </row>
    <row r="16" spans="1:6" x14ac:dyDescent="0.2">
      <c r="A16" s="177">
        <v>12</v>
      </c>
      <c r="B16" s="175" t="s">
        <v>272</v>
      </c>
      <c r="C16" s="175" t="s">
        <v>273</v>
      </c>
      <c r="D16" s="175" t="s">
        <v>274</v>
      </c>
      <c r="F16" s="170" t="str">
        <f>Contests!B16&amp;Contests!$E$5&amp;Contests!C16&amp;Contests!$E$5&amp;Contests!D16</f>
        <v>23-24.08.2011, Шанхай, Shanghai Grand Prix</v>
      </c>
    </row>
    <row r="17" spans="1:6" x14ac:dyDescent="0.2">
      <c r="A17" s="177">
        <v>13</v>
      </c>
      <c r="B17" s="175" t="s">
        <v>275</v>
      </c>
      <c r="C17" s="175" t="s">
        <v>276</v>
      </c>
      <c r="D17" s="175" t="s">
        <v>277</v>
      </c>
      <c r="F17" s="170" t="str">
        <f>Contests!B17&amp;Contests!$E$5&amp;Contests!C17&amp;Contests!$E$5&amp;Contests!D17</f>
        <v>24-25.09.2011, Донецк, X-Town Fall 2011</v>
      </c>
    </row>
    <row r="18" spans="1:6" x14ac:dyDescent="0.2">
      <c r="A18" s="177">
        <v>14</v>
      </c>
      <c r="B18" s="175" t="s">
        <v>278</v>
      </c>
      <c r="C18" s="175" t="s">
        <v>279</v>
      </c>
      <c r="D18" s="175" t="s">
        <v>280</v>
      </c>
      <c r="F18" s="170" t="str">
        <f>Contests!B18&amp;Contests!$E$5&amp;Contests!C18&amp;Contests!$E$5&amp;Contests!D18</f>
        <v>21-23.10.2011, Geisingen, Чемпионат Мира</v>
      </c>
    </row>
    <row r="19" spans="1:6" ht="13.5" thickBot="1" x14ac:dyDescent="0.25">
      <c r="A19" s="178">
        <v>15</v>
      </c>
      <c r="B19" s="179">
        <v>15</v>
      </c>
      <c r="C19" s="179"/>
      <c r="D19" s="175"/>
      <c r="F19" s="170" t="str">
        <f>Contests!B19&amp;Contests!$E$5&amp;Contests!C19&amp;Contests!$E$5&amp;Contests!D19</f>
        <v xml:space="preserve">15, , 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50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4" t="str">
        <f>Contests!F12</f>
        <v>09.07.2011, Санкт-Петербург, Feel the style</v>
      </c>
      <c r="B1" s="204"/>
      <c r="C1" s="204"/>
      <c r="D1" s="204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85</v>
      </c>
    </row>
    <row r="4" spans="1:13" ht="12.75" customHeight="1" x14ac:dyDescent="0.2">
      <c r="A4" s="207" t="s">
        <v>168</v>
      </c>
      <c r="B4" s="207"/>
      <c r="C4" s="207"/>
      <c r="D4" s="41">
        <f>Итог.!AV146</f>
        <v>5595.8458552551419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SUM(D10:D50)</f>
        <v>2167.9818679863042</v>
      </c>
      <c r="K5" s="42"/>
    </row>
    <row r="6" spans="1:13" x14ac:dyDescent="0.2">
      <c r="A6" s="202" t="s">
        <v>162</v>
      </c>
      <c r="B6" s="202"/>
      <c r="C6" s="202"/>
      <c r="D6" s="41">
        <f>D5/D4</f>
        <v>0.3874270171238402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13" t="s">
        <v>14</v>
      </c>
      <c r="B10" s="14" t="s">
        <v>15</v>
      </c>
      <c r="C10" s="15"/>
      <c r="D10" s="57">
        <f>VLOOKUP(A10&amp;B10,Итог.!$AN$6:$BW$217,9,FALSE)</f>
        <v>529.0279568704741</v>
      </c>
      <c r="E10" s="52">
        <v>1</v>
      </c>
      <c r="F10" s="53">
        <f>VLOOKUP(E10,баллы!$A$2:$B$103,2,FALSE)</f>
        <v>100</v>
      </c>
      <c r="G10" s="54">
        <f>(F10*(1+$D$6)*$D$3/100)*$D$7</f>
        <v>117.93129645552641</v>
      </c>
      <c r="L10" s="55" t="str">
        <f t="shared" ref="L10:L40" si="0">A10&amp;B10</f>
        <v>ШитовАндрей</v>
      </c>
      <c r="M10" s="56">
        <f t="shared" ref="M10:M48" si="1">G10</f>
        <v>117.93129645552641</v>
      </c>
    </row>
    <row r="11" spans="1:13" x14ac:dyDescent="0.2">
      <c r="A11" s="19" t="s">
        <v>11</v>
      </c>
      <c r="B11" s="20" t="s">
        <v>12</v>
      </c>
      <c r="C11" s="21"/>
      <c r="D11" s="57">
        <f>VLOOKUP(A11&amp;B11,Итог.!$AN$6:$BW$217,9,FALSE)</f>
        <v>474.49285016667949</v>
      </c>
      <c r="E11" s="58">
        <v>2</v>
      </c>
      <c r="F11" s="59">
        <f>VLOOKUP(E11,баллы!$A$2:$B$103,2,FALSE)</f>
        <v>85</v>
      </c>
      <c r="G11" s="60">
        <f t="shared" ref="G11:G30" si="2">(F11*(1+$D$6)*$D$3/100)*$D$7</f>
        <v>100.24160198719747</v>
      </c>
      <c r="L11" s="55" t="str">
        <f t="shared" si="0"/>
        <v>МелешкевичВиктор</v>
      </c>
      <c r="M11" s="56">
        <f t="shared" si="1"/>
        <v>100.24160198719747</v>
      </c>
    </row>
    <row r="12" spans="1:13" x14ac:dyDescent="0.2">
      <c r="A12" s="19" t="s">
        <v>16</v>
      </c>
      <c r="B12" s="20" t="s">
        <v>17</v>
      </c>
      <c r="C12" s="22"/>
      <c r="D12" s="57">
        <f>VLOOKUP(A12&amp;B12,Итог.!$AN$6:$BW$217,9,FALSE)</f>
        <v>380.79364258447634</v>
      </c>
      <c r="E12" s="58">
        <v>3</v>
      </c>
      <c r="F12" s="59">
        <f>VLOOKUP(E12,баллы!$A$2:$B$103,2,FALSE)</f>
        <v>74</v>
      </c>
      <c r="G12" s="60">
        <f t="shared" si="2"/>
        <v>87.269159377089565</v>
      </c>
      <c r="L12" s="55" t="str">
        <f t="shared" si="0"/>
        <v>ГординРоман</v>
      </c>
      <c r="M12" s="56">
        <f t="shared" si="1"/>
        <v>87.269159377089565</v>
      </c>
    </row>
    <row r="13" spans="1:13" x14ac:dyDescent="0.2">
      <c r="A13" s="19" t="s">
        <v>255</v>
      </c>
      <c r="B13" s="20" t="s">
        <v>54</v>
      </c>
      <c r="C13" s="21"/>
      <c r="D13" s="57">
        <f>VLOOKUP(A13&amp;B13,Итог.!$AN$6:$BW$217,9,FALSE)</f>
        <v>0</v>
      </c>
      <c r="E13" s="58">
        <v>4</v>
      </c>
      <c r="F13" s="59">
        <f>VLOOKUP(E13,баллы!$A$2:$B$103,2,FALSE)</f>
        <v>64</v>
      </c>
      <c r="G13" s="60">
        <f t="shared" si="2"/>
        <v>75.476029731536912</v>
      </c>
      <c r="L13" s="55" t="str">
        <f t="shared" si="0"/>
        <v>МисевраИван</v>
      </c>
      <c r="M13" s="56">
        <f t="shared" si="1"/>
        <v>75.476029731536912</v>
      </c>
    </row>
    <row r="14" spans="1:13" x14ac:dyDescent="0.2">
      <c r="A14" s="19" t="s">
        <v>32</v>
      </c>
      <c r="B14" s="20" t="s">
        <v>33</v>
      </c>
      <c r="C14" s="21"/>
      <c r="D14" s="57">
        <f>VLOOKUP(A14&amp;B14,Итог.!$AN$6:$BW$217,9,FALSE)</f>
        <v>245.54696053922385</v>
      </c>
      <c r="E14" s="58">
        <v>5</v>
      </c>
      <c r="F14" s="59">
        <f>VLOOKUP(E14,баллы!$A$2:$B$103,2,FALSE)</f>
        <v>55</v>
      </c>
      <c r="G14" s="60">
        <f t="shared" si="2"/>
        <v>64.862213050539538</v>
      </c>
      <c r="L14" s="55" t="str">
        <f t="shared" si="0"/>
        <v>РязанцевКирилл</v>
      </c>
      <c r="M14" s="56">
        <f t="shared" si="1"/>
        <v>64.862213050539538</v>
      </c>
    </row>
    <row r="15" spans="1:13" x14ac:dyDescent="0.2">
      <c r="A15" s="19" t="s">
        <v>232</v>
      </c>
      <c r="B15" s="20" t="s">
        <v>65</v>
      </c>
      <c r="C15" s="21"/>
      <c r="D15" s="57">
        <f>VLOOKUP(A15&amp;B15,Итог.!$AN$6:$BW$217,9,FALSE)</f>
        <v>30.472016884893918</v>
      </c>
      <c r="E15" s="58">
        <v>6</v>
      </c>
      <c r="F15" s="59">
        <f>VLOOKUP(E15,баллы!$A$2:$B$103,2,FALSE)</f>
        <v>47</v>
      </c>
      <c r="G15" s="60">
        <f t="shared" si="2"/>
        <v>55.427709334097429</v>
      </c>
      <c r="L15" s="55" t="str">
        <f t="shared" si="0"/>
        <v>РудковскийСергей</v>
      </c>
      <c r="M15" s="56">
        <f t="shared" si="1"/>
        <v>55.427709334097429</v>
      </c>
    </row>
    <row r="16" spans="1:13" x14ac:dyDescent="0.2">
      <c r="A16" s="19" t="s">
        <v>45</v>
      </c>
      <c r="B16" s="20" t="s">
        <v>46</v>
      </c>
      <c r="C16" s="21"/>
      <c r="D16" s="57">
        <f>VLOOKUP(A16&amp;B16,Итог.!$AN$6:$BW$217,9,FALSE)</f>
        <v>161.76262653288384</v>
      </c>
      <c r="E16" s="58">
        <v>7</v>
      </c>
      <c r="F16" s="59">
        <f>VLOOKUP(E16,баллы!$A$2:$B$103,2,FALSE)</f>
        <v>40</v>
      </c>
      <c r="G16" s="60">
        <f t="shared" si="2"/>
        <v>47.172518582210579</v>
      </c>
      <c r="L16" s="55" t="str">
        <f t="shared" si="0"/>
        <v>ВиноградовГлеб</v>
      </c>
      <c r="M16" s="56">
        <f t="shared" si="1"/>
        <v>47.172518582210579</v>
      </c>
    </row>
    <row r="17" spans="1:13" x14ac:dyDescent="0.2">
      <c r="A17" s="19" t="s">
        <v>53</v>
      </c>
      <c r="B17" s="20" t="s">
        <v>54</v>
      </c>
      <c r="C17" s="21"/>
      <c r="D17" s="57">
        <f>VLOOKUP(A17&amp;B17,Итог.!$AN$6:$BW$217,9,FALSE)</f>
        <v>32.841717925635329</v>
      </c>
      <c r="E17" s="58">
        <v>8</v>
      </c>
      <c r="F17" s="59">
        <f>VLOOKUP(E17,баллы!$A$2:$B$103,2,FALSE)</f>
        <v>34</v>
      </c>
      <c r="G17" s="60">
        <f t="shared" si="2"/>
        <v>40.096640794878986</v>
      </c>
      <c r="L17" s="55" t="str">
        <f t="shared" si="0"/>
        <v>ШалаевИван</v>
      </c>
      <c r="M17" s="56">
        <f t="shared" si="1"/>
        <v>40.096640794878986</v>
      </c>
    </row>
    <row r="18" spans="1:13" x14ac:dyDescent="0.2">
      <c r="A18" s="19" t="s">
        <v>256</v>
      </c>
      <c r="B18" s="20" t="s">
        <v>65</v>
      </c>
      <c r="C18" s="21"/>
      <c r="D18" s="57">
        <f>VLOOKUP(A18&amp;B18,Итог.!$AN$6:$BW$217,9,FALSE)</f>
        <v>0</v>
      </c>
      <c r="E18" s="58">
        <v>9</v>
      </c>
      <c r="F18" s="59">
        <v>24</v>
      </c>
      <c r="G18" s="60">
        <f t="shared" si="2"/>
        <v>28.30351114932634</v>
      </c>
      <c r="L18" s="55" t="str">
        <f t="shared" si="0"/>
        <v>ВасильевСергей</v>
      </c>
      <c r="M18" s="56">
        <f t="shared" si="1"/>
        <v>28.30351114932634</v>
      </c>
    </row>
    <row r="19" spans="1:13" x14ac:dyDescent="0.2">
      <c r="A19" s="19" t="s">
        <v>89</v>
      </c>
      <c r="B19" s="20" t="s">
        <v>51</v>
      </c>
      <c r="C19" s="21"/>
      <c r="D19" s="57">
        <f>VLOOKUP(A19&amp;B19,Итог.!$AN$6:$BW$217,9,FALSE)</f>
        <v>66.163202874560767</v>
      </c>
      <c r="E19" s="58">
        <v>9</v>
      </c>
      <c r="F19" s="59">
        <v>24</v>
      </c>
      <c r="G19" s="60">
        <f t="shared" si="2"/>
        <v>28.30351114932634</v>
      </c>
      <c r="L19" s="55" t="str">
        <f t="shared" si="0"/>
        <v>АгафоновАлександр</v>
      </c>
      <c r="M19" s="56">
        <f t="shared" si="1"/>
        <v>28.30351114932634</v>
      </c>
    </row>
    <row r="20" spans="1:13" x14ac:dyDescent="0.2">
      <c r="A20" s="19" t="s">
        <v>186</v>
      </c>
      <c r="B20" s="20" t="s">
        <v>187</v>
      </c>
      <c r="C20" s="21"/>
      <c r="D20" s="57">
        <f>VLOOKUP(A20&amp;B20,Итог.!$AN$6:$BW$217,9,FALSE)</f>
        <v>20.52607370352208</v>
      </c>
      <c r="E20" s="58">
        <v>9</v>
      </c>
      <c r="F20" s="59">
        <v>24</v>
      </c>
      <c r="G20" s="60">
        <f t="shared" si="2"/>
        <v>28.30351114932634</v>
      </c>
      <c r="L20" s="55" t="str">
        <f t="shared" si="0"/>
        <v>СеровАльберт</v>
      </c>
      <c r="M20" s="56">
        <f t="shared" si="1"/>
        <v>28.30351114932634</v>
      </c>
    </row>
    <row r="21" spans="1:13" x14ac:dyDescent="0.2">
      <c r="A21" s="19" t="s">
        <v>184</v>
      </c>
      <c r="B21" s="20" t="s">
        <v>84</v>
      </c>
      <c r="C21" s="21"/>
      <c r="D21" s="57">
        <f>VLOOKUP(A21&amp;B21,Итог.!$AN$6:$BW$217,9,FALSE)</f>
        <v>12.677026830101843</v>
      </c>
      <c r="E21" s="58">
        <v>9</v>
      </c>
      <c r="F21" s="59">
        <v>24</v>
      </c>
      <c r="G21" s="60">
        <f t="shared" si="2"/>
        <v>28.30351114932634</v>
      </c>
      <c r="L21" s="55" t="str">
        <f t="shared" si="0"/>
        <v>АрхиповНикита</v>
      </c>
      <c r="M21" s="56">
        <f t="shared" si="1"/>
        <v>28.30351114932634</v>
      </c>
    </row>
    <row r="22" spans="1:13" x14ac:dyDescent="0.2">
      <c r="A22" s="19" t="s">
        <v>196</v>
      </c>
      <c r="B22" s="20" t="s">
        <v>91</v>
      </c>
      <c r="C22" s="21"/>
      <c r="D22" s="57">
        <f>VLOOKUP(A22&amp;B22,Итог.!$AN$6:$BW$217,9,FALSE)</f>
        <v>31.953080035357303</v>
      </c>
      <c r="E22" s="58">
        <v>13</v>
      </c>
      <c r="F22" s="59">
        <v>13</v>
      </c>
      <c r="G22" s="60">
        <f t="shared" si="2"/>
        <v>15.331068539218434</v>
      </c>
      <c r="L22" s="55" t="str">
        <f t="shared" si="0"/>
        <v>КурасовВиталий</v>
      </c>
      <c r="M22" s="56">
        <f t="shared" si="1"/>
        <v>15.331068539218434</v>
      </c>
    </row>
    <row r="23" spans="1:13" x14ac:dyDescent="0.2">
      <c r="A23" s="19" t="s">
        <v>83</v>
      </c>
      <c r="B23" s="20" t="s">
        <v>84</v>
      </c>
      <c r="C23" s="21"/>
      <c r="D23" s="57">
        <f>VLOOKUP(A23&amp;B23,Итог.!$AN$6:$BW$217,9,FALSE)</f>
        <v>55.537192550894417</v>
      </c>
      <c r="E23" s="58">
        <v>13</v>
      </c>
      <c r="F23" s="59">
        <v>13</v>
      </c>
      <c r="G23" s="60">
        <f t="shared" si="2"/>
        <v>15.331068539218434</v>
      </c>
      <c r="L23" s="55" t="str">
        <f t="shared" si="0"/>
        <v>ПавловНикита</v>
      </c>
      <c r="M23" s="56">
        <f t="shared" si="1"/>
        <v>15.331068539218434</v>
      </c>
    </row>
    <row r="24" spans="1:13" x14ac:dyDescent="0.2">
      <c r="A24" s="19" t="s">
        <v>257</v>
      </c>
      <c r="B24" s="20" t="s">
        <v>130</v>
      </c>
      <c r="C24" s="21"/>
      <c r="D24" s="57">
        <f>VLOOKUP(A24&amp;B24,Итог.!$AN$6:$BW$217,9,FALSE)</f>
        <v>0</v>
      </c>
      <c r="E24" s="58">
        <v>13</v>
      </c>
      <c r="F24" s="59">
        <v>13</v>
      </c>
      <c r="G24" s="60">
        <f t="shared" si="2"/>
        <v>15.331068539218434</v>
      </c>
      <c r="L24" s="55" t="str">
        <f t="shared" si="0"/>
        <v>ЧасовскойИгорь</v>
      </c>
      <c r="M24" s="56">
        <f t="shared" si="1"/>
        <v>15.331068539218434</v>
      </c>
    </row>
    <row r="25" spans="1:13" x14ac:dyDescent="0.2">
      <c r="A25" s="19" t="s">
        <v>127</v>
      </c>
      <c r="B25" s="20" t="s">
        <v>54</v>
      </c>
      <c r="C25" s="21"/>
      <c r="D25" s="57">
        <f>VLOOKUP(A25&amp;B25,Итог.!$AN$6:$BW$217,9,FALSE)</f>
        <v>0</v>
      </c>
      <c r="E25" s="58">
        <v>13</v>
      </c>
      <c r="F25" s="59">
        <v>13</v>
      </c>
      <c r="G25" s="60">
        <f t="shared" si="2"/>
        <v>15.331068539218434</v>
      </c>
      <c r="L25" s="55" t="str">
        <f t="shared" si="0"/>
        <v>ПетровИван</v>
      </c>
      <c r="M25" s="56">
        <f t="shared" si="1"/>
        <v>15.331068539218434</v>
      </c>
    </row>
    <row r="26" spans="1:13" x14ac:dyDescent="0.2">
      <c r="A26" s="19" t="s">
        <v>199</v>
      </c>
      <c r="B26" s="20" t="s">
        <v>54</v>
      </c>
      <c r="C26" s="21"/>
      <c r="D26" s="57">
        <f>VLOOKUP(A26&amp;B26,Итог.!$AN$6:$BW$217,9,FALSE)</f>
        <v>20.321638270028124</v>
      </c>
      <c r="E26" s="58">
        <v>13</v>
      </c>
      <c r="F26" s="59">
        <v>13</v>
      </c>
      <c r="G26" s="60">
        <f t="shared" si="2"/>
        <v>15.331068539218434</v>
      </c>
      <c r="L26" s="55" t="str">
        <f t="shared" si="0"/>
        <v>КукушкинИван</v>
      </c>
      <c r="M26" s="56">
        <f t="shared" si="1"/>
        <v>15.331068539218434</v>
      </c>
    </row>
    <row r="27" spans="1:13" x14ac:dyDescent="0.2">
      <c r="A27" s="19" t="s">
        <v>258</v>
      </c>
      <c r="B27" s="20" t="s">
        <v>91</v>
      </c>
      <c r="C27" s="21"/>
      <c r="D27" s="57">
        <f>VLOOKUP(A27&amp;B27,Итог.!$AN$6:$BW$217,9,FALSE)</f>
        <v>0</v>
      </c>
      <c r="E27" s="58">
        <v>13</v>
      </c>
      <c r="F27" s="59">
        <v>13</v>
      </c>
      <c r="G27" s="60">
        <f t="shared" si="2"/>
        <v>15.331068539218434</v>
      </c>
      <c r="L27" s="55" t="str">
        <f t="shared" si="0"/>
        <v>АнаньинВиталий</v>
      </c>
      <c r="M27" s="56">
        <f t="shared" si="1"/>
        <v>15.331068539218434</v>
      </c>
    </row>
    <row r="28" spans="1:13" x14ac:dyDescent="0.2">
      <c r="A28" s="19" t="s">
        <v>73</v>
      </c>
      <c r="B28" s="20" t="s">
        <v>17</v>
      </c>
      <c r="C28" s="21"/>
      <c r="D28" s="57">
        <f>VLOOKUP(A28&amp;B28,Итог.!$AN$6:$BW$217,9,FALSE)</f>
        <v>22.02607370352208</v>
      </c>
      <c r="E28" s="58">
        <v>19</v>
      </c>
      <c r="F28" s="59">
        <v>5</v>
      </c>
      <c r="G28" s="60">
        <f t="shared" si="2"/>
        <v>5.8965648227763223</v>
      </c>
      <c r="L28" s="55" t="str">
        <f t="shared" si="0"/>
        <v>ЧебанокРоман</v>
      </c>
      <c r="M28" s="56">
        <f t="shared" si="1"/>
        <v>5.8965648227763223</v>
      </c>
    </row>
    <row r="29" spans="1:13" x14ac:dyDescent="0.2">
      <c r="A29" s="19" t="s">
        <v>198</v>
      </c>
      <c r="B29" s="20" t="s">
        <v>24</v>
      </c>
      <c r="C29" s="21"/>
      <c r="D29" s="57">
        <f>VLOOKUP(A29&amp;B29,Итог.!$AN$6:$BW$217,9,FALSE)</f>
        <v>20.52607370352208</v>
      </c>
      <c r="E29" s="58">
        <v>19</v>
      </c>
      <c r="F29" s="59">
        <v>5</v>
      </c>
      <c r="G29" s="60">
        <f t="shared" si="2"/>
        <v>5.8965648227763223</v>
      </c>
      <c r="L29" s="55" t="str">
        <f t="shared" si="0"/>
        <v>НовиковАлексей</v>
      </c>
      <c r="M29" s="56">
        <f t="shared" si="1"/>
        <v>5.8965648227763223</v>
      </c>
    </row>
    <row r="30" spans="1:13" x14ac:dyDescent="0.2">
      <c r="A30" s="19" t="s">
        <v>194</v>
      </c>
      <c r="B30" s="20" t="s">
        <v>84</v>
      </c>
      <c r="C30" s="21"/>
      <c r="D30" s="57">
        <f>VLOOKUP(A30&amp;B30,Итог.!$AN$6:$BW$217,9,FALSE)</f>
        <v>63.313734810529247</v>
      </c>
      <c r="E30" s="58">
        <v>19</v>
      </c>
      <c r="F30" s="59">
        <v>5</v>
      </c>
      <c r="G30" s="60">
        <f t="shared" si="2"/>
        <v>5.8965648227763223</v>
      </c>
      <c r="L30" s="55" t="str">
        <f t="shared" si="0"/>
        <v>МельниковНикита</v>
      </c>
      <c r="M30" s="56">
        <f t="shared" si="1"/>
        <v>5.8965648227763223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2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1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2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25"/>
      <c r="B48" s="26"/>
      <c r="C48" s="61"/>
      <c r="D48" s="62"/>
      <c r="E48" s="63"/>
      <c r="F48" s="64"/>
      <c r="G48" s="65"/>
      <c r="L48" s="68"/>
      <c r="M48" s="66">
        <f t="shared" si="1"/>
        <v>0</v>
      </c>
    </row>
    <row r="49" spans="6:12" x14ac:dyDescent="0.2">
      <c r="F49" s="10"/>
      <c r="L49" s="67"/>
    </row>
    <row r="50" spans="6:12" ht="27.75" customHeight="1" x14ac:dyDescent="0.2">
      <c r="G50" s="30">
        <f>SUM(G10:G48)</f>
        <v>811.36731961402211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4" t="str">
        <f>Contests!F13</f>
        <v>23.07.2011, Москва, Чемпионат Федерации Роллер Спорта</v>
      </c>
      <c r="B1" s="204"/>
      <c r="C1" s="204"/>
      <c r="D1" s="204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125</v>
      </c>
    </row>
    <row r="4" spans="1:13" ht="12.75" customHeight="1" x14ac:dyDescent="0.2">
      <c r="A4" s="207" t="s">
        <v>168</v>
      </c>
      <c r="B4" s="207"/>
      <c r="C4" s="207"/>
      <c r="D4" s="41">
        <f>Итог.!AW146</f>
        <v>5504.5394423396401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SUM(D10:D51)</f>
        <v>3078.2315416978099</v>
      </c>
      <c r="K5" s="42"/>
    </row>
    <row r="6" spans="1:13" x14ac:dyDescent="0.2">
      <c r="A6" s="202" t="s">
        <v>162</v>
      </c>
      <c r="B6" s="202"/>
      <c r="C6" s="202"/>
      <c r="D6" s="41">
        <f>D5/D4</f>
        <v>0.5592169106866175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93"/>
      <c r="J9" s="10"/>
      <c r="L9" s="50" t="s">
        <v>167</v>
      </c>
      <c r="M9" s="50"/>
    </row>
    <row r="10" spans="1:13" x14ac:dyDescent="0.2">
      <c r="A10" s="90" t="s">
        <v>14</v>
      </c>
      <c r="B10" s="91" t="s">
        <v>15</v>
      </c>
      <c r="C10" s="92" t="s">
        <v>10</v>
      </c>
      <c r="D10" s="57">
        <f>VLOOKUP(A10&amp;B10,Итог.!$AN$6:$BW$217,10,FALSE)</f>
        <v>529.0279568704741</v>
      </c>
      <c r="E10" s="52">
        <v>1</v>
      </c>
      <c r="F10" s="53">
        <f>VLOOKUP(E10,баллы!$A$2:$B$103,2,FALSE)</f>
        <v>100</v>
      </c>
      <c r="G10" s="54">
        <f>(F10*(1+$D$6)*$D$3/100)*$D$7</f>
        <v>194.90211383582718</v>
      </c>
      <c r="L10" s="55" t="str">
        <f t="shared" ref="L10:L41" si="0">A10&amp;B10</f>
        <v>ШитовАндрей</v>
      </c>
      <c r="M10" s="56">
        <f t="shared" ref="M10:M49" si="1">G10</f>
        <v>194.90211383582718</v>
      </c>
    </row>
    <row r="11" spans="1:13" x14ac:dyDescent="0.2">
      <c r="A11" s="19" t="s">
        <v>11</v>
      </c>
      <c r="B11" s="20" t="s">
        <v>12</v>
      </c>
      <c r="C11" s="21" t="s">
        <v>13</v>
      </c>
      <c r="D11" s="57">
        <f>VLOOKUP(A11&amp;B11,Итог.!$AN$6:$BW$217,10,FALSE)</f>
        <v>474.49285016667949</v>
      </c>
      <c r="E11" s="58">
        <v>2</v>
      </c>
      <c r="F11" s="59">
        <f>VLOOKUP(E11,баллы!$A$2:$B$103,2,FALSE)</f>
        <v>85</v>
      </c>
      <c r="G11" s="60">
        <f t="shared" ref="G11:G30" si="2">(F11*(1+$D$6)*$D$3/100)*$D$7</f>
        <v>165.66679676045311</v>
      </c>
      <c r="L11" s="55" t="str">
        <f t="shared" si="0"/>
        <v>МелешкевичВиктор</v>
      </c>
      <c r="M11" s="56">
        <f t="shared" si="1"/>
        <v>165.66679676045311</v>
      </c>
    </row>
    <row r="12" spans="1:13" x14ac:dyDescent="0.2">
      <c r="A12" s="78" t="s">
        <v>20</v>
      </c>
      <c r="B12" s="79" t="s">
        <v>21</v>
      </c>
      <c r="C12" s="89" t="s">
        <v>10</v>
      </c>
      <c r="D12" s="57">
        <f>VLOOKUP(A12&amp;B12,Итог.!$AN$6:$BW$217,10,FALSE)</f>
        <v>344.55948199218312</v>
      </c>
      <c r="E12" s="58">
        <v>3</v>
      </c>
      <c r="F12" s="59">
        <v>69</v>
      </c>
      <c r="G12" s="60">
        <f t="shared" si="2"/>
        <v>134.48245854672075</v>
      </c>
      <c r="L12" s="55" t="str">
        <f t="shared" si="0"/>
        <v>АнинМаксим</v>
      </c>
      <c r="M12" s="56">
        <f t="shared" si="1"/>
        <v>134.48245854672075</v>
      </c>
    </row>
    <row r="13" spans="1:13" x14ac:dyDescent="0.2">
      <c r="A13" s="78" t="s">
        <v>25</v>
      </c>
      <c r="B13" s="79" t="s">
        <v>26</v>
      </c>
      <c r="C13" s="80" t="s">
        <v>10</v>
      </c>
      <c r="D13" s="57">
        <f>VLOOKUP(A13&amp;B13,Итог.!$AN$6:$BW$217,10,FALSE)</f>
        <v>259.82358622772119</v>
      </c>
      <c r="E13" s="58">
        <v>3</v>
      </c>
      <c r="F13" s="59">
        <v>69</v>
      </c>
      <c r="G13" s="60">
        <f t="shared" si="2"/>
        <v>134.48245854672075</v>
      </c>
      <c r="L13" s="55" t="str">
        <f t="shared" si="0"/>
        <v>ИсламовДенис</v>
      </c>
      <c r="M13" s="56">
        <f t="shared" si="1"/>
        <v>134.48245854672075</v>
      </c>
    </row>
    <row r="14" spans="1:13" x14ac:dyDescent="0.2">
      <c r="A14" s="78" t="s">
        <v>29</v>
      </c>
      <c r="B14" s="79" t="s">
        <v>30</v>
      </c>
      <c r="C14" s="21" t="s">
        <v>31</v>
      </c>
      <c r="D14" s="57">
        <f>VLOOKUP(A14&amp;B14,Итог.!$AN$6:$BW$217,10,FALSE)</f>
        <v>281.53995372319565</v>
      </c>
      <c r="E14" s="58">
        <v>5</v>
      </c>
      <c r="F14" s="59">
        <f>VLOOKUP(E14,баллы!$A$2:$B$103,2,FALSE)</f>
        <v>55</v>
      </c>
      <c r="G14" s="60">
        <f t="shared" si="2"/>
        <v>107.19616260970496</v>
      </c>
      <c r="L14" s="55" t="str">
        <f t="shared" si="0"/>
        <v>ТорлоповЮрий</v>
      </c>
      <c r="M14" s="56">
        <f t="shared" si="1"/>
        <v>107.19616260970496</v>
      </c>
    </row>
    <row r="15" spans="1:13" x14ac:dyDescent="0.2">
      <c r="A15" s="19" t="s">
        <v>16</v>
      </c>
      <c r="B15" s="20" t="s">
        <v>17</v>
      </c>
      <c r="C15" s="21" t="s">
        <v>18</v>
      </c>
      <c r="D15" s="57">
        <f>VLOOKUP(A15&amp;B15,Итог.!$AN$6:$BW$217,10,FALSE)</f>
        <v>355.32815122766249</v>
      </c>
      <c r="E15" s="58">
        <v>6</v>
      </c>
      <c r="F15" s="59">
        <f>VLOOKUP(E15,баллы!$A$2:$B$103,2,FALSE)</f>
        <v>47</v>
      </c>
      <c r="G15" s="60">
        <f t="shared" si="2"/>
        <v>91.603993502838762</v>
      </c>
      <c r="L15" s="55" t="str">
        <f t="shared" si="0"/>
        <v>ГординРоман</v>
      </c>
      <c r="M15" s="56">
        <f t="shared" si="1"/>
        <v>91.603993502838762</v>
      </c>
    </row>
    <row r="16" spans="1:13" x14ac:dyDescent="0.2">
      <c r="A16" s="19" t="s">
        <v>191</v>
      </c>
      <c r="B16" s="20" t="s">
        <v>24</v>
      </c>
      <c r="C16" s="21" t="s">
        <v>10</v>
      </c>
      <c r="D16" s="57">
        <f>VLOOKUP(A16&amp;B16,Итог.!$AN$6:$BW$217,10,FALSE)</f>
        <v>12.677026830101843</v>
      </c>
      <c r="E16" s="58">
        <v>7</v>
      </c>
      <c r="F16" s="59">
        <f>VLOOKUP(E16,баллы!$A$2:$B$103,2,FALSE)</f>
        <v>40</v>
      </c>
      <c r="G16" s="60">
        <f t="shared" si="2"/>
        <v>77.960845534330872</v>
      </c>
      <c r="L16" s="55" t="str">
        <f t="shared" si="0"/>
        <v>КротовАлексей</v>
      </c>
      <c r="M16" s="56">
        <f t="shared" si="1"/>
        <v>77.960845534330872</v>
      </c>
    </row>
    <row r="17" spans="1:13" x14ac:dyDescent="0.2">
      <c r="A17" s="19" t="s">
        <v>32</v>
      </c>
      <c r="B17" s="20" t="s">
        <v>33</v>
      </c>
      <c r="C17" s="21" t="s">
        <v>10</v>
      </c>
      <c r="D17" s="57">
        <f>VLOOKUP(A17&amp;B17,Итог.!$AN$6:$BW$217,10,FALSE)</f>
        <v>222.83125912140247</v>
      </c>
      <c r="E17" s="58">
        <v>8</v>
      </c>
      <c r="F17" s="59">
        <f>VLOOKUP(E17,баллы!$A$2:$B$103,2,FALSE)</f>
        <v>34</v>
      </c>
      <c r="G17" s="60">
        <f t="shared" si="2"/>
        <v>66.266718704181244</v>
      </c>
      <c r="L17" s="55" t="str">
        <f t="shared" si="0"/>
        <v>РязанцевКирилл</v>
      </c>
      <c r="M17" s="56">
        <f t="shared" si="1"/>
        <v>66.266718704181244</v>
      </c>
    </row>
    <row r="18" spans="1:13" x14ac:dyDescent="0.2">
      <c r="A18" s="19" t="s">
        <v>255</v>
      </c>
      <c r="B18" s="20" t="s">
        <v>54</v>
      </c>
      <c r="C18" s="21" t="s">
        <v>10</v>
      </c>
      <c r="D18" s="57">
        <f>VLOOKUP(A18&amp;B18,Итог.!$AN$6:$BW$217,10,FALSE)</f>
        <v>75.476029731536912</v>
      </c>
      <c r="E18" s="58">
        <v>9</v>
      </c>
      <c r="F18" s="59">
        <f>VLOOKUP(E18,баллы!$A$2:$B$103,2,FALSE)</f>
        <v>29</v>
      </c>
      <c r="G18" s="60">
        <f t="shared" si="2"/>
        <v>56.521613012389878</v>
      </c>
      <c r="L18" s="55" t="str">
        <f t="shared" si="0"/>
        <v>МисевраИван</v>
      </c>
      <c r="M18" s="56">
        <f t="shared" si="1"/>
        <v>56.521613012389878</v>
      </c>
    </row>
    <row r="19" spans="1:13" x14ac:dyDescent="0.2">
      <c r="A19" s="19" t="s">
        <v>123</v>
      </c>
      <c r="B19" s="20" t="s">
        <v>122</v>
      </c>
      <c r="C19" s="21" t="s">
        <v>124</v>
      </c>
      <c r="D19" s="57">
        <f>VLOOKUP(A19&amp;B19,Итог.!$AN$6:$BW$217,10,FALSE)</f>
        <v>0</v>
      </c>
      <c r="E19" s="58">
        <v>10</v>
      </c>
      <c r="F19" s="59">
        <f>VLOOKUP(E19,баллы!$A$2:$B$103,2,FALSE)</f>
        <v>25</v>
      </c>
      <c r="G19" s="60">
        <f t="shared" si="2"/>
        <v>48.725528458956795</v>
      </c>
      <c r="L19" s="55" t="str">
        <f t="shared" si="0"/>
        <v>РощинЕвгений</v>
      </c>
      <c r="M19" s="56">
        <f t="shared" si="1"/>
        <v>48.725528458956795</v>
      </c>
    </row>
    <row r="20" spans="1:13" x14ac:dyDescent="0.2">
      <c r="A20" s="19" t="s">
        <v>99</v>
      </c>
      <c r="B20" s="20" t="s">
        <v>15</v>
      </c>
      <c r="C20" s="21" t="s">
        <v>100</v>
      </c>
      <c r="D20" s="57">
        <f>VLOOKUP(A20&amp;B20,Итог.!$AN$6:$BW$217,10,FALSE)</f>
        <v>0</v>
      </c>
      <c r="E20" s="58">
        <v>11</v>
      </c>
      <c r="F20" s="59">
        <f>VLOOKUP(E20,баллы!$A$2:$B$103,2,FALSE)</f>
        <v>22</v>
      </c>
      <c r="G20" s="60">
        <f t="shared" si="2"/>
        <v>42.878465043881981</v>
      </c>
      <c r="L20" s="55" t="str">
        <f t="shared" si="0"/>
        <v>СтепанищевАндрей</v>
      </c>
      <c r="M20" s="56">
        <f t="shared" si="1"/>
        <v>42.878465043881981</v>
      </c>
    </row>
    <row r="21" spans="1:13" x14ac:dyDescent="0.2">
      <c r="A21" s="19" t="s">
        <v>224</v>
      </c>
      <c r="B21" s="20" t="s">
        <v>225</v>
      </c>
      <c r="C21" s="21" t="s">
        <v>10</v>
      </c>
      <c r="D21" s="57">
        <f>VLOOKUP(A21&amp;B21,Итог.!$AN$6:$BW$217,10,FALSE)</f>
        <v>124.79788403543644</v>
      </c>
      <c r="E21" s="58">
        <v>12</v>
      </c>
      <c r="F21" s="59">
        <f>VLOOKUP(E21,баллы!$A$2:$B$103,2,FALSE)</f>
        <v>20</v>
      </c>
      <c r="G21" s="60">
        <f t="shared" si="2"/>
        <v>38.980422767165436</v>
      </c>
      <c r="L21" s="55" t="str">
        <f t="shared" si="0"/>
        <v>ОстроуховЛеонид</v>
      </c>
      <c r="M21" s="56">
        <f t="shared" si="1"/>
        <v>38.980422767165436</v>
      </c>
    </row>
    <row r="22" spans="1:13" x14ac:dyDescent="0.2">
      <c r="A22" s="19" t="s">
        <v>55</v>
      </c>
      <c r="B22" s="20" t="s">
        <v>51</v>
      </c>
      <c r="C22" s="21" t="s">
        <v>10</v>
      </c>
      <c r="D22" s="57">
        <f>VLOOKUP(A22&amp;B22,Итог.!$AN$6:$BW$217,10,FALSE)</f>
        <v>48.212396362206306</v>
      </c>
      <c r="E22" s="58">
        <v>13</v>
      </c>
      <c r="F22" s="59">
        <f>VLOOKUP(E22,баллы!$A$2:$B$103,2,FALSE)</f>
        <v>18</v>
      </c>
      <c r="G22" s="60">
        <f t="shared" si="2"/>
        <v>35.082380490448891</v>
      </c>
      <c r="L22" s="55" t="str">
        <f t="shared" si="0"/>
        <v>ШевченкоАлександр</v>
      </c>
      <c r="M22" s="56">
        <f t="shared" si="1"/>
        <v>35.082380490448891</v>
      </c>
    </row>
    <row r="23" spans="1:13" x14ac:dyDescent="0.2">
      <c r="A23" s="19" t="s">
        <v>188</v>
      </c>
      <c r="B23" s="20" t="s">
        <v>200</v>
      </c>
      <c r="C23" s="21" t="s">
        <v>10</v>
      </c>
      <c r="D23" s="57">
        <f>VLOOKUP(A23&amp;B23,Итог.!$AN$6:$BW$217,10,FALSE)</f>
        <v>109.21168508405002</v>
      </c>
      <c r="E23" s="58">
        <v>14</v>
      </c>
      <c r="F23" s="59">
        <f>VLOOKUP(E23,баллы!$A$2:$B$103,2,FALSE)</f>
        <v>16</v>
      </c>
      <c r="G23" s="60">
        <f t="shared" si="2"/>
        <v>31.184338213732349</v>
      </c>
      <c r="L23" s="55" t="str">
        <f t="shared" si="0"/>
        <v>ЯшинДаниил</v>
      </c>
      <c r="M23" s="56">
        <f t="shared" si="1"/>
        <v>31.184338213732349</v>
      </c>
    </row>
    <row r="24" spans="1:13" x14ac:dyDescent="0.2">
      <c r="A24" s="19" t="s">
        <v>184</v>
      </c>
      <c r="B24" s="20" t="s">
        <v>84</v>
      </c>
      <c r="C24" s="21" t="s">
        <v>10</v>
      </c>
      <c r="D24" s="57">
        <f>VLOOKUP(A24&amp;B24,Итог.!$AN$6:$BW$217,10,FALSE)</f>
        <v>40.980537979428185</v>
      </c>
      <c r="E24" s="58">
        <v>15</v>
      </c>
      <c r="F24" s="59">
        <f>VLOOKUP(E24,баллы!$A$2:$B$103,2,FALSE)</f>
        <v>14</v>
      </c>
      <c r="G24" s="60">
        <f t="shared" si="2"/>
        <v>27.286295937015808</v>
      </c>
      <c r="L24" s="55" t="str">
        <f t="shared" si="0"/>
        <v>АрхиповНикита</v>
      </c>
      <c r="M24" s="56">
        <f t="shared" si="1"/>
        <v>27.286295937015808</v>
      </c>
    </row>
    <row r="25" spans="1:13" x14ac:dyDescent="0.2">
      <c r="A25" s="19" t="s">
        <v>226</v>
      </c>
      <c r="B25" s="20" t="s">
        <v>9</v>
      </c>
      <c r="C25" s="21" t="s">
        <v>10</v>
      </c>
      <c r="D25" s="57">
        <f>VLOOKUP(A25&amp;B25,Итог.!$AN$6:$BW$217,10,FALSE)</f>
        <v>2.2536936586847722</v>
      </c>
      <c r="E25" s="58">
        <v>16</v>
      </c>
      <c r="F25" s="59">
        <f>VLOOKUP(E25,баллы!$A$2:$B$103,2,FALSE)</f>
        <v>12</v>
      </c>
      <c r="G25" s="60">
        <f t="shared" si="2"/>
        <v>23.388253660299267</v>
      </c>
      <c r="L25" s="55" t="str">
        <f t="shared" si="0"/>
        <v>СмирновДмитрий</v>
      </c>
      <c r="M25" s="56">
        <f t="shared" si="1"/>
        <v>23.388253660299267</v>
      </c>
    </row>
    <row r="26" spans="1:13" x14ac:dyDescent="0.2">
      <c r="A26" s="19" t="s">
        <v>235</v>
      </c>
      <c r="B26" s="20" t="s">
        <v>122</v>
      </c>
      <c r="C26" s="21" t="s">
        <v>10</v>
      </c>
      <c r="D26" s="57">
        <f>VLOOKUP(A26&amp;B26,Итог.!$AN$6:$BW$217,10,FALSE)</f>
        <v>134.34509843534511</v>
      </c>
      <c r="E26" s="58">
        <v>17</v>
      </c>
      <c r="F26" s="59">
        <f>VLOOKUP(E26,баллы!$A$2:$B$103,2,FALSE)</f>
        <v>10</v>
      </c>
      <c r="G26" s="60">
        <f t="shared" si="2"/>
        <v>19.490211383582718</v>
      </c>
      <c r="L26" s="55" t="str">
        <f t="shared" si="0"/>
        <v>ЛабычЕвгений</v>
      </c>
      <c r="M26" s="56">
        <f t="shared" si="1"/>
        <v>19.490211383582718</v>
      </c>
    </row>
    <row r="27" spans="1:13" x14ac:dyDescent="0.2">
      <c r="A27" s="19" t="s">
        <v>201</v>
      </c>
      <c r="B27" s="20" t="s">
        <v>24</v>
      </c>
      <c r="C27" s="21" t="s">
        <v>202</v>
      </c>
      <c r="D27" s="57">
        <f>VLOOKUP(A27&amp;B27,Итог.!$AN$6:$BW$217,10,FALSE)</f>
        <v>38.569917089765049</v>
      </c>
      <c r="E27" s="58">
        <v>18</v>
      </c>
      <c r="F27" s="59">
        <f>VLOOKUP(E27,баллы!$A$2:$B$103,2,FALSE)</f>
        <v>8</v>
      </c>
      <c r="G27" s="60">
        <f t="shared" si="2"/>
        <v>15.592169106866175</v>
      </c>
      <c r="L27" s="55" t="str">
        <f t="shared" si="0"/>
        <v>МироновАлексей</v>
      </c>
      <c r="M27" s="56">
        <f t="shared" si="1"/>
        <v>15.592169106866175</v>
      </c>
    </row>
    <row r="28" spans="1:13" x14ac:dyDescent="0.2">
      <c r="A28" s="19" t="s">
        <v>266</v>
      </c>
      <c r="B28" s="20" t="s">
        <v>84</v>
      </c>
      <c r="C28" s="21" t="s">
        <v>10</v>
      </c>
      <c r="D28" s="57">
        <f>VLOOKUP(A28&amp;B28,Итог.!$AN$6:$BW$217,10,FALSE)</f>
        <v>0</v>
      </c>
      <c r="E28" s="58">
        <v>19</v>
      </c>
      <c r="F28" s="59">
        <f>VLOOKUP(E28,баллы!$A$2:$B$103,2,FALSE)</f>
        <v>7</v>
      </c>
      <c r="G28" s="60">
        <f t="shared" si="2"/>
        <v>13.643147968507904</v>
      </c>
      <c r="L28" s="55" t="str">
        <f t="shared" si="0"/>
        <v>ИвановНикита</v>
      </c>
      <c r="M28" s="56">
        <f t="shared" si="1"/>
        <v>13.643147968507904</v>
      </c>
    </row>
    <row r="29" spans="1:13" x14ac:dyDescent="0.2">
      <c r="A29" s="19" t="s">
        <v>267</v>
      </c>
      <c r="B29" s="20" t="s">
        <v>122</v>
      </c>
      <c r="C29" s="21" t="s">
        <v>202</v>
      </c>
      <c r="D29" s="57">
        <f>VLOOKUP(A29&amp;B29,Итог.!$AN$6:$BW$217,10,FALSE)</f>
        <v>0</v>
      </c>
      <c r="E29" s="58">
        <v>20</v>
      </c>
      <c r="F29" s="59">
        <f>VLOOKUP(E29,баллы!$A$2:$B$103,2,FALSE)</f>
        <v>6</v>
      </c>
      <c r="G29" s="60">
        <f t="shared" si="2"/>
        <v>11.694126830149633</v>
      </c>
      <c r="L29" s="55" t="str">
        <f t="shared" si="0"/>
        <v>ОфицеровЕвгений</v>
      </c>
      <c r="M29" s="56">
        <f t="shared" si="1"/>
        <v>11.694126830149633</v>
      </c>
    </row>
    <row r="30" spans="1:13" x14ac:dyDescent="0.2">
      <c r="A30" s="19" t="s">
        <v>223</v>
      </c>
      <c r="B30" s="20" t="s">
        <v>54</v>
      </c>
      <c r="C30" s="21" t="s">
        <v>10</v>
      </c>
      <c r="D30" s="57">
        <f>VLOOKUP(A30&amp;B30,Итог.!$AN$6:$BW$217,10,FALSE)</f>
        <v>24.104033161937064</v>
      </c>
      <c r="E30" s="58">
        <v>21</v>
      </c>
      <c r="F30" s="59">
        <f>VLOOKUP(E30,баллы!$A$2:$B$103,2,FALSE)</f>
        <v>5</v>
      </c>
      <c r="G30" s="60">
        <f t="shared" si="2"/>
        <v>9.745105691791359</v>
      </c>
      <c r="L30" s="55" t="str">
        <f t="shared" si="0"/>
        <v>ГавриловИван</v>
      </c>
      <c r="M30" s="56">
        <f t="shared" si="1"/>
        <v>9.745105691791359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>
        <f>SUM(G10:G49)</f>
        <v>1346.7736066055661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8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8" t="str">
        <f>Contests!F14</f>
        <v>30-31.07.2011, Берлин, Inline Games</v>
      </c>
      <c r="B1" s="209"/>
      <c r="C1" s="209"/>
      <c r="D1" s="210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125</v>
      </c>
    </row>
    <row r="4" spans="1:13" ht="12.75" customHeight="1" x14ac:dyDescent="0.2">
      <c r="A4" s="207" t="s">
        <v>168</v>
      </c>
      <c r="B4" s="207"/>
      <c r="C4" s="207"/>
      <c r="D4" s="41">
        <f>Итог.!AX146</f>
        <v>5573.8638848550991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SUM(D10:D47)</f>
        <v>737.45382377433918</v>
      </c>
      <c r="K5" s="42"/>
    </row>
    <row r="6" spans="1:13" x14ac:dyDescent="0.2">
      <c r="A6" s="202" t="s">
        <v>162</v>
      </c>
      <c r="B6" s="202"/>
      <c r="C6" s="202"/>
      <c r="D6" s="41">
        <v>0.5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90" t="s">
        <v>16</v>
      </c>
      <c r="B10" s="91" t="s">
        <v>17</v>
      </c>
      <c r="C10" s="92" t="s">
        <v>18</v>
      </c>
      <c r="D10" s="57">
        <f>VLOOKUP(A10&amp;B10,Итог.!$AN$6:$BW$217,11,FALSE)</f>
        <v>355.32815122766249</v>
      </c>
      <c r="E10" s="52">
        <v>1</v>
      </c>
      <c r="F10" s="53">
        <f>VLOOKUP(E10,баллы!$A$2:$B$103,2,FALSE)</f>
        <v>100</v>
      </c>
      <c r="G10" s="54">
        <f>(F10*(1+$D$6)*$D$3/100)*$D$7</f>
        <v>187.5</v>
      </c>
      <c r="L10" s="55" t="str">
        <f t="shared" ref="L10:L37" si="0">A10&amp;B10</f>
        <v>ГординРоман</v>
      </c>
      <c r="M10" s="56">
        <f t="shared" ref="M10:M46" si="1">G10</f>
        <v>187.5</v>
      </c>
    </row>
    <row r="11" spans="1:13" x14ac:dyDescent="0.2">
      <c r="A11" s="78" t="s">
        <v>25</v>
      </c>
      <c r="B11" s="79" t="s">
        <v>26</v>
      </c>
      <c r="C11" s="80" t="s">
        <v>10</v>
      </c>
      <c r="D11" s="57">
        <f>VLOOKUP(A11&amp;B11,Итог.!$AN$6:$BW$217,11,FALSE)</f>
        <v>303.66673961349409</v>
      </c>
      <c r="E11" s="58">
        <v>13</v>
      </c>
      <c r="F11" s="59">
        <v>15</v>
      </c>
      <c r="G11" s="60">
        <f>(F11*(1+$D$6)*$D$3/100)*$D$7</f>
        <v>28.125</v>
      </c>
      <c r="L11" s="55" t="str">
        <f t="shared" si="0"/>
        <v>ИсламовДенис</v>
      </c>
      <c r="M11" s="56">
        <f t="shared" si="1"/>
        <v>28.125</v>
      </c>
    </row>
    <row r="12" spans="1:13" x14ac:dyDescent="0.2">
      <c r="A12" s="78" t="s">
        <v>77</v>
      </c>
      <c r="B12" s="79" t="s">
        <v>15</v>
      </c>
      <c r="C12" s="89" t="s">
        <v>10</v>
      </c>
      <c r="D12" s="57">
        <f>VLOOKUP(A12&amp;B12,Итог.!$AN$6:$BW$217,11,FALSE)</f>
        <v>78.458932933182609</v>
      </c>
      <c r="E12" s="58">
        <v>25</v>
      </c>
      <c r="F12" s="59">
        <f>VLOOKUP(E12,баллы!$A$2:$B$103,2,FALSE)</f>
        <v>1</v>
      </c>
      <c r="G12" s="60">
        <f t="shared" ref="G12:G13" si="2">(F12*(1+$D$6)*$D$3/100)*$D$7</f>
        <v>1.875</v>
      </c>
      <c r="L12" s="55" t="str">
        <f t="shared" si="0"/>
        <v>БарулинАндрей</v>
      </c>
      <c r="M12" s="56">
        <f t="shared" si="1"/>
        <v>1.875</v>
      </c>
    </row>
    <row r="13" spans="1:13" x14ac:dyDescent="0.2">
      <c r="A13" s="78" t="s">
        <v>268</v>
      </c>
      <c r="B13" s="79" t="s">
        <v>130</v>
      </c>
      <c r="C13" s="80"/>
      <c r="D13" s="57">
        <f>VLOOKUP(A13&amp;B13,Итог.!$AN$6:$BW$217,11,FALSE)</f>
        <v>0</v>
      </c>
      <c r="E13" s="58">
        <v>37</v>
      </c>
      <c r="F13" s="59">
        <f>VLOOKUP(E13,баллы!$A$2:$B$103,2,FALSE)</f>
        <v>1</v>
      </c>
      <c r="G13" s="60">
        <f t="shared" si="2"/>
        <v>1.875</v>
      </c>
      <c r="L13" s="55" t="str">
        <f t="shared" si="0"/>
        <v>ИсаевИгорь</v>
      </c>
      <c r="M13" s="56">
        <f t="shared" si="1"/>
        <v>1.875</v>
      </c>
    </row>
    <row r="14" spans="1:13" x14ac:dyDescent="0.2">
      <c r="A14" s="19"/>
      <c r="B14" s="20"/>
      <c r="C14" s="21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 x14ac:dyDescent="0.2">
      <c r="A15" s="19"/>
      <c r="B15" s="20"/>
      <c r="C15" s="21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 x14ac:dyDescent="0.2">
      <c r="A16" s="19"/>
      <c r="B16" s="20"/>
      <c r="C16" s="21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 x14ac:dyDescent="0.2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 x14ac:dyDescent="0.2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 x14ac:dyDescent="0.2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2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/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/>
      <c r="M39" s="56">
        <f t="shared" si="1"/>
        <v>0</v>
      </c>
    </row>
    <row r="40" spans="1:13" x14ac:dyDescent="0.2">
      <c r="A40" s="19"/>
      <c r="B40" s="20"/>
      <c r="C40" s="21"/>
      <c r="D40" s="57"/>
      <c r="E40" s="58"/>
      <c r="F40" s="59"/>
      <c r="G40" s="60"/>
      <c r="L40" s="55"/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2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2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25"/>
      <c r="B46" s="26"/>
      <c r="C46" s="61"/>
      <c r="D46" s="62"/>
      <c r="E46" s="63"/>
      <c r="F46" s="64"/>
      <c r="G46" s="65"/>
      <c r="L46" s="68"/>
      <c r="M46" s="66">
        <f t="shared" si="1"/>
        <v>0</v>
      </c>
    </row>
    <row r="47" spans="1:13" x14ac:dyDescent="0.2">
      <c r="F47" s="10"/>
      <c r="L47" s="67"/>
    </row>
    <row r="48" spans="1:13" ht="27.75" customHeight="1" x14ac:dyDescent="0.2">
      <c r="G48" s="30">
        <f>SUM(G10:G46)</f>
        <v>219.375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8" t="str">
        <f>Contests!F15</f>
        <v>19-21.08.2011, Лондон, Skatelondon 2011</v>
      </c>
      <c r="B1" s="209"/>
      <c r="C1" s="209"/>
      <c r="D1" s="210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150</v>
      </c>
    </row>
    <row r="4" spans="1:13" ht="12.75" customHeight="1" x14ac:dyDescent="0.2">
      <c r="A4" s="207" t="s">
        <v>168</v>
      </c>
      <c r="B4" s="207"/>
      <c r="C4" s="207"/>
      <c r="D4" s="41">
        <f>Итог.!AY146</f>
        <v>5642.4513848550987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SUM(D10:D50)</f>
        <v>783.37660194680916</v>
      </c>
      <c r="K5" s="42"/>
    </row>
    <row r="6" spans="1:13" x14ac:dyDescent="0.2">
      <c r="A6" s="202" t="s">
        <v>162</v>
      </c>
      <c r="B6" s="202"/>
      <c r="C6" s="202"/>
      <c r="D6" s="41">
        <v>0.5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93"/>
      <c r="J9" s="10"/>
      <c r="L9" s="50" t="s">
        <v>167</v>
      </c>
      <c r="M9" s="50"/>
    </row>
    <row r="10" spans="1:13" x14ac:dyDescent="0.2">
      <c r="A10" s="13" t="s">
        <v>14</v>
      </c>
      <c r="B10" s="14" t="s">
        <v>15</v>
      </c>
      <c r="C10" s="15" t="s">
        <v>10</v>
      </c>
      <c r="D10" s="57">
        <f>VLOOKUP(A10&amp;B10,Итог.!$AN$6:$BW$217,12,FALSE)</f>
        <v>559.14083717176504</v>
      </c>
      <c r="E10" s="52">
        <v>5</v>
      </c>
      <c r="F10" s="53">
        <f>VLOOKUP(E10,баллы!$A$2:$B$103,2,FALSE)</f>
        <v>55</v>
      </c>
      <c r="G10" s="54">
        <f>(F10*(1+$D$6)*$D$3/100)*$D$7</f>
        <v>123.75</v>
      </c>
      <c r="L10" s="55" t="str">
        <f t="shared" ref="L10:L40" si="0">A10&amp;B10</f>
        <v>ШитовАндрей</v>
      </c>
      <c r="M10" s="56">
        <f t="shared" ref="M10:M49" si="1">G10</f>
        <v>123.75</v>
      </c>
    </row>
    <row r="11" spans="1:13" x14ac:dyDescent="0.2">
      <c r="A11" s="78" t="s">
        <v>32</v>
      </c>
      <c r="B11" s="79" t="s">
        <v>33</v>
      </c>
      <c r="C11" s="80" t="s">
        <v>10</v>
      </c>
      <c r="D11" s="57">
        <f>VLOOKUP(A11&amp;B11,Итог.!$AN$6:$BW$217,12,FALSE)</f>
        <v>224.23576477504417</v>
      </c>
      <c r="E11" s="58">
        <v>20</v>
      </c>
      <c r="F11" s="59">
        <f>VLOOKUP(E11,баллы!$A$2:$B$103,2,FALSE)</f>
        <v>6</v>
      </c>
      <c r="G11" s="60">
        <f>(F11*(1+$D$6)*$D$3/100)*$D$7</f>
        <v>13.5</v>
      </c>
      <c r="L11" s="55" t="str">
        <f t="shared" si="0"/>
        <v>РязанцевКирилл</v>
      </c>
      <c r="M11" s="56">
        <f t="shared" si="1"/>
        <v>13.5</v>
      </c>
    </row>
    <row r="12" spans="1:13" x14ac:dyDescent="0.2">
      <c r="A12" s="78"/>
      <c r="B12" s="79"/>
      <c r="C12" s="80"/>
      <c r="D12" s="57"/>
      <c r="E12" s="58"/>
      <c r="F12" s="59"/>
      <c r="G12" s="60"/>
      <c r="L12" s="55" t="str">
        <f t="shared" si="0"/>
        <v/>
      </c>
      <c r="M12" s="56">
        <f t="shared" si="1"/>
        <v>0</v>
      </c>
    </row>
    <row r="13" spans="1:13" x14ac:dyDescent="0.2">
      <c r="A13" s="78"/>
      <c r="B13" s="79"/>
      <c r="C13" s="80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 x14ac:dyDescent="0.2">
      <c r="A14" s="19"/>
      <c r="B14" s="20"/>
      <c r="C14" s="21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 x14ac:dyDescent="0.2">
      <c r="A15" s="19"/>
      <c r="B15" s="20"/>
      <c r="C15" s="21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 x14ac:dyDescent="0.2">
      <c r="A16" s="19"/>
      <c r="B16" s="20"/>
      <c r="C16" s="21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 x14ac:dyDescent="0.2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 x14ac:dyDescent="0.2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 x14ac:dyDescent="0.2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>
        <f>SUM(G10:G49)</f>
        <v>137.25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8" t="str">
        <f>Contests!F16</f>
        <v>23-24.08.2011, Шанхай, Shanghai Grand Prix</v>
      </c>
      <c r="B1" s="209"/>
      <c r="C1" s="209"/>
      <c r="D1" s="210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140</v>
      </c>
    </row>
    <row r="4" spans="1:13" ht="12.75" customHeight="1" x14ac:dyDescent="0.2">
      <c r="A4" s="207" t="s">
        <v>168</v>
      </c>
      <c r="B4" s="207"/>
      <c r="C4" s="207"/>
      <c r="D4" s="41">
        <f>Итог.!AZ146</f>
        <v>5642.4513848550987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SUM(D10:D50)</f>
        <v>549.69416271426405</v>
      </c>
      <c r="K5" s="42"/>
    </row>
    <row r="6" spans="1:13" x14ac:dyDescent="0.2">
      <c r="A6" s="202" t="s">
        <v>162</v>
      </c>
      <c r="B6" s="202"/>
      <c r="C6" s="202"/>
      <c r="D6" s="41">
        <v>0.5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117" t="s">
        <v>25</v>
      </c>
      <c r="B10" s="20" t="s">
        <v>26</v>
      </c>
      <c r="C10" s="118" t="s">
        <v>10</v>
      </c>
      <c r="D10" s="57">
        <f>VLOOKUP(A10&amp;B10,Итог.!$AN$6:$BV$217,13,FALSE)</f>
        <v>303.66673961349409</v>
      </c>
      <c r="E10" s="52">
        <v>9</v>
      </c>
      <c r="F10" s="53">
        <v>25.33333</v>
      </c>
      <c r="G10" s="54">
        <f>(F10*(1+$D$6)*$D$3/100)*$D$7</f>
        <v>53.199992999999992</v>
      </c>
      <c r="L10" s="55" t="str">
        <f t="shared" ref="L10:L40" si="0">A10&amp;B10</f>
        <v>ИсламовДенис</v>
      </c>
      <c r="M10" s="56">
        <f t="shared" ref="M10:M49" si="1">G10</f>
        <v>53.199992999999992</v>
      </c>
    </row>
    <row r="11" spans="1:13" x14ac:dyDescent="0.2">
      <c r="A11" s="19" t="s">
        <v>29</v>
      </c>
      <c r="B11" s="20" t="s">
        <v>30</v>
      </c>
      <c r="C11" s="21" t="s">
        <v>31</v>
      </c>
      <c r="D11" s="57">
        <f>VLOOKUP(A11&amp;B11,Итог.!$AN$6:$BV$217,13,FALSE)</f>
        <v>246.02742310076997</v>
      </c>
      <c r="E11" s="58">
        <v>29</v>
      </c>
      <c r="F11" s="59">
        <f>VLOOKUP(E11,баллы!$A$2:$B$103,2,FALSE)</f>
        <v>1</v>
      </c>
      <c r="G11" s="60">
        <f>(F11*(1+$D$6)*$D$3/100)*$D$7</f>
        <v>2.1</v>
      </c>
      <c r="L11" s="55" t="str">
        <f t="shared" si="0"/>
        <v>ТорлоповЮрий</v>
      </c>
      <c r="M11" s="56">
        <f t="shared" si="1"/>
        <v>2.1</v>
      </c>
    </row>
    <row r="12" spans="1:13" x14ac:dyDescent="0.2">
      <c r="A12" s="19"/>
      <c r="B12" s="20"/>
      <c r="C12" s="22"/>
      <c r="D12" s="57"/>
      <c r="E12" s="58"/>
      <c r="F12" s="59"/>
      <c r="G12" s="60"/>
      <c r="L12" s="55" t="str">
        <f t="shared" si="0"/>
        <v/>
      </c>
      <c r="M12" s="56">
        <f t="shared" si="1"/>
        <v>0</v>
      </c>
    </row>
    <row r="13" spans="1:13" x14ac:dyDescent="0.2">
      <c r="A13" s="19"/>
      <c r="B13" s="20"/>
      <c r="C13" s="21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 x14ac:dyDescent="0.2">
      <c r="A14" s="19"/>
      <c r="B14" s="20"/>
      <c r="C14" s="21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 x14ac:dyDescent="0.2">
      <c r="A15" s="19"/>
      <c r="B15" s="20"/>
      <c r="C15" s="21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 x14ac:dyDescent="0.2">
      <c r="A16" s="19"/>
      <c r="B16" s="20"/>
      <c r="C16" s="21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 x14ac:dyDescent="0.2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 x14ac:dyDescent="0.2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 x14ac:dyDescent="0.2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>
        <f>SUM(G10:G49)</f>
        <v>55.299992999999994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8" t="str">
        <f>Contests!F17</f>
        <v>24-25.09.2011, Донецк, X-Town Fall 2011</v>
      </c>
      <c r="B1" s="209"/>
      <c r="C1" s="209"/>
      <c r="D1" s="210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100</v>
      </c>
    </row>
    <row r="4" spans="1:13" ht="12.75" customHeight="1" x14ac:dyDescent="0.2">
      <c r="A4" s="207" t="s">
        <v>168</v>
      </c>
      <c r="B4" s="207"/>
      <c r="C4" s="207"/>
      <c r="D4" s="41">
        <f>Итог.!BA146</f>
        <v>5698.338503280339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SUM(D10:D50)</f>
        <v>641.9097269047719</v>
      </c>
      <c r="K5" s="42"/>
    </row>
    <row r="6" spans="1:13" x14ac:dyDescent="0.2">
      <c r="A6" s="202" t="s">
        <v>162</v>
      </c>
      <c r="B6" s="202"/>
      <c r="C6" s="202"/>
      <c r="D6" s="41">
        <v>0.5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90" t="s">
        <v>16</v>
      </c>
      <c r="B10" s="91" t="s">
        <v>17</v>
      </c>
      <c r="C10" s="92" t="s">
        <v>18</v>
      </c>
      <c r="D10" s="51">
        <f>VLOOKUP(A10&amp;B10,Итог.!$AN$6:$BV$194,14,FALSE)</f>
        <v>431.45315122766249</v>
      </c>
      <c r="E10" s="52">
        <v>1</v>
      </c>
      <c r="F10" s="59">
        <f>VLOOKUP(E10,баллы!A$2:B$102,2,FALSE)</f>
        <v>100</v>
      </c>
      <c r="G10" s="54">
        <f>(F10*(1+$D$6)*$D$3/100)*$D$7</f>
        <v>150</v>
      </c>
      <c r="L10" s="55" t="str">
        <f t="shared" ref="L10:L40" si="0">A10&amp;B10</f>
        <v>ГординРоман</v>
      </c>
      <c r="M10" s="56">
        <f t="shared" ref="M10:M49" si="1">G10</f>
        <v>150</v>
      </c>
    </row>
    <row r="11" spans="1:13" x14ac:dyDescent="0.2">
      <c r="A11" s="78" t="s">
        <v>255</v>
      </c>
      <c r="B11" s="79" t="s">
        <v>54</v>
      </c>
      <c r="C11" s="89" t="s">
        <v>10</v>
      </c>
      <c r="D11" s="57">
        <f>VLOOKUP(A11&amp;B11,Итог.!$AN$6:$BV$194,14,FALSE)</f>
        <v>131.9976427439268</v>
      </c>
      <c r="E11" s="58">
        <v>6</v>
      </c>
      <c r="F11" s="59">
        <f>VLOOKUP(E11,баллы!A$2:B$102,2,FALSE)</f>
        <v>47</v>
      </c>
      <c r="G11" s="60">
        <f t="shared" ref="G11:G12" si="2">(F11*(1+$D$6)*$D$3/100)*$D$7</f>
        <v>70.5</v>
      </c>
      <c r="L11" s="55" t="str">
        <f t="shared" si="0"/>
        <v>МисевраИван</v>
      </c>
      <c r="M11" s="56">
        <f t="shared" si="1"/>
        <v>70.5</v>
      </c>
    </row>
    <row r="12" spans="1:13" x14ac:dyDescent="0.2">
      <c r="A12" s="78" t="s">
        <v>77</v>
      </c>
      <c r="B12" s="79" t="s">
        <v>15</v>
      </c>
      <c r="C12" s="80" t="s">
        <v>10</v>
      </c>
      <c r="D12" s="57">
        <f>VLOOKUP(A12&amp;B12,Итог.!$AN$6:$BV$194,14,FALSE)</f>
        <v>78.458932933182609</v>
      </c>
      <c r="E12" s="58">
        <v>7</v>
      </c>
      <c r="F12" s="59">
        <f>VLOOKUP(E12,баллы!A$2:B$102,2,FALSE)</f>
        <v>40</v>
      </c>
      <c r="G12" s="60">
        <f t="shared" si="2"/>
        <v>60</v>
      </c>
      <c r="L12" s="55" t="str">
        <f t="shared" si="0"/>
        <v>БарулинАндрей</v>
      </c>
      <c r="M12" s="56">
        <f t="shared" si="1"/>
        <v>60</v>
      </c>
    </row>
    <row r="13" spans="1:13" x14ac:dyDescent="0.2">
      <c r="A13" s="78"/>
      <c r="B13" s="79"/>
      <c r="C13" s="80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 x14ac:dyDescent="0.2">
      <c r="A14" s="78"/>
      <c r="B14" s="79"/>
      <c r="C14" s="80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 x14ac:dyDescent="0.2">
      <c r="A15" s="78"/>
      <c r="B15" s="79"/>
      <c r="C15" s="80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 x14ac:dyDescent="0.2">
      <c r="A16" s="78"/>
      <c r="B16" s="79"/>
      <c r="C16" s="80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 x14ac:dyDescent="0.2">
      <c r="A17" s="78"/>
      <c r="B17" s="79"/>
      <c r="C17" s="80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 x14ac:dyDescent="0.2">
      <c r="A18" s="78"/>
      <c r="B18" s="79"/>
      <c r="C18" s="80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 x14ac:dyDescent="0.2">
      <c r="A19" s="78"/>
      <c r="B19" s="79"/>
      <c r="C19" s="80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78"/>
      <c r="B20" s="79"/>
      <c r="C20" s="80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78"/>
      <c r="B21" s="79"/>
      <c r="C21" s="80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78"/>
      <c r="B22" s="79"/>
      <c r="C22" s="80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>
        <f>SUM(G10:G49)</f>
        <v>280.5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12" t="str">
        <f>Contests!F18</f>
        <v>21-23.10.2011, Geisingen, Чемпионат Мира</v>
      </c>
      <c r="B1" s="209"/>
      <c r="C1" s="209"/>
      <c r="D1" s="210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175</v>
      </c>
    </row>
    <row r="4" spans="1:13" ht="12.75" customHeight="1" x14ac:dyDescent="0.2">
      <c r="A4" s="207" t="s">
        <v>168</v>
      </c>
      <c r="B4" s="207"/>
      <c r="C4" s="207"/>
      <c r="D4" s="41">
        <f>Итог.!BB146</f>
        <v>5850.4010032803399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SUM(D10:D50)</f>
        <v>1610.7499060022349</v>
      </c>
      <c r="K5" s="42"/>
    </row>
    <row r="6" spans="1:13" x14ac:dyDescent="0.2">
      <c r="A6" s="202" t="s">
        <v>162</v>
      </c>
      <c r="B6" s="202"/>
      <c r="C6" s="202"/>
      <c r="D6" s="41">
        <v>0.5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90" t="s">
        <v>14</v>
      </c>
      <c r="B10" s="91" t="s">
        <v>15</v>
      </c>
      <c r="C10" s="92" t="s">
        <v>10</v>
      </c>
      <c r="D10" s="57">
        <f>VLOOKUP(A10&amp;B10,Итог.!$AN$6:$BV$217,15,FALSE)</f>
        <v>559.14083717176504</v>
      </c>
      <c r="E10" s="52">
        <v>12</v>
      </c>
      <c r="F10" s="59">
        <f>VLOOKUP(E10,баллы!A$2:B$102,2,FALSE)</f>
        <v>20</v>
      </c>
      <c r="G10" s="54">
        <f>(F10*(1+$D$6)*$D$3/100)*$D$7</f>
        <v>52.5</v>
      </c>
      <c r="L10" s="55" t="str">
        <f t="shared" ref="L10:L40" si="0">A10&amp;B10</f>
        <v>ШитовАндрей</v>
      </c>
      <c r="M10" s="56">
        <f t="shared" ref="M10:M49" si="1">G10</f>
        <v>52.5</v>
      </c>
    </row>
    <row r="11" spans="1:13" x14ac:dyDescent="0.2">
      <c r="A11" s="78" t="s">
        <v>25</v>
      </c>
      <c r="B11" s="79" t="s">
        <v>26</v>
      </c>
      <c r="C11" s="89" t="s">
        <v>10</v>
      </c>
      <c r="D11" s="57">
        <f>VLOOKUP(A11&amp;B11,Итог.!$AN$6:$BV$217,15,FALSE)</f>
        <v>315.75061543471054</v>
      </c>
      <c r="E11" s="58">
        <v>13</v>
      </c>
      <c r="F11" s="59">
        <v>15</v>
      </c>
      <c r="G11" s="60">
        <f t="shared" ref="G11:G13" si="2">(F11*(1+$D$6)*$D$3/100)*$D$7</f>
        <v>39.375</v>
      </c>
      <c r="L11" s="55" t="str">
        <f t="shared" si="0"/>
        <v>ИсламовДенис</v>
      </c>
      <c r="M11" s="56">
        <f t="shared" si="1"/>
        <v>39.375</v>
      </c>
    </row>
    <row r="12" spans="1:13" x14ac:dyDescent="0.2">
      <c r="A12" s="78" t="s">
        <v>11</v>
      </c>
      <c r="B12" s="79" t="s">
        <v>12</v>
      </c>
      <c r="C12" s="80" t="s">
        <v>13</v>
      </c>
      <c r="D12" s="57">
        <f>VLOOKUP(A12&amp;B12,Итог.!$AN$6:$BV$217,15,FALSE)</f>
        <v>489.83103029498932</v>
      </c>
      <c r="E12" s="58">
        <v>15</v>
      </c>
      <c r="F12" s="59">
        <f>VLOOKUP(E12,баллы!A$2:B$102,2,FALSE)</f>
        <v>14</v>
      </c>
      <c r="G12" s="60">
        <f t="shared" si="2"/>
        <v>36.75</v>
      </c>
      <c r="L12" s="55" t="str">
        <f t="shared" si="0"/>
        <v>МелешкевичВиктор</v>
      </c>
      <c r="M12" s="56">
        <f t="shared" si="1"/>
        <v>36.75</v>
      </c>
    </row>
    <row r="13" spans="1:13" x14ac:dyDescent="0.2">
      <c r="A13" s="78" t="s">
        <v>29</v>
      </c>
      <c r="B13" s="79" t="s">
        <v>30</v>
      </c>
      <c r="C13" s="80" t="s">
        <v>31</v>
      </c>
      <c r="D13" s="57">
        <f>VLOOKUP(A13&amp;B13,Итог.!$AN$6:$BV$217,15,FALSE)</f>
        <v>246.02742310076994</v>
      </c>
      <c r="E13" s="58">
        <v>16</v>
      </c>
      <c r="F13" s="59">
        <f>VLOOKUP(E13,баллы!A$2:B$102,2,FALSE)</f>
        <v>12</v>
      </c>
      <c r="G13" s="60">
        <f t="shared" si="2"/>
        <v>31.5</v>
      </c>
      <c r="L13" s="55" t="str">
        <f t="shared" si="0"/>
        <v>ТорлоповЮрий</v>
      </c>
      <c r="M13" s="56">
        <f t="shared" si="1"/>
        <v>31.5</v>
      </c>
    </row>
    <row r="14" spans="1:13" x14ac:dyDescent="0.2">
      <c r="A14" s="78"/>
      <c r="B14" s="79"/>
      <c r="C14" s="80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 x14ac:dyDescent="0.2">
      <c r="A15" s="78"/>
      <c r="B15" s="79"/>
      <c r="C15" s="80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 x14ac:dyDescent="0.2">
      <c r="A16" s="78"/>
      <c r="B16" s="79"/>
      <c r="C16" s="80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 x14ac:dyDescent="0.2">
      <c r="A17" s="78"/>
      <c r="B17" s="79"/>
      <c r="C17" s="80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 x14ac:dyDescent="0.2">
      <c r="A18" s="78"/>
      <c r="B18" s="79"/>
      <c r="C18" s="80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 x14ac:dyDescent="0.2">
      <c r="A19" s="78"/>
      <c r="B19" s="79"/>
      <c r="C19" s="80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78"/>
      <c r="B20" s="79"/>
      <c r="C20" s="80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78"/>
      <c r="B21" s="79"/>
      <c r="C21" s="80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78"/>
      <c r="B22" s="79"/>
      <c r="C22" s="80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>
        <f>SUM(G10:G49)</f>
        <v>160.125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1"/>
  <sheetViews>
    <sheetView zoomScale="80" zoomScaleNormal="80" workbookViewId="0">
      <selection activeCell="C12" sqref="C12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12" t="str">
        <f>Contests!F19</f>
        <v xml:space="preserve">15, , </v>
      </c>
      <c r="B1" s="209"/>
      <c r="C1" s="209"/>
      <c r="D1" s="210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100</v>
      </c>
    </row>
    <row r="4" spans="1:13" ht="12.75" customHeight="1" x14ac:dyDescent="0.2">
      <c r="A4" s="207" t="s">
        <v>168</v>
      </c>
      <c r="B4" s="207"/>
      <c r="C4" s="207"/>
      <c r="D4" s="41">
        <f>Итог.!BC146</f>
        <v>0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SUM(D10:D50)</f>
        <v>0</v>
      </c>
      <c r="K5" s="42"/>
    </row>
    <row r="6" spans="1:13" x14ac:dyDescent="0.2">
      <c r="A6" s="202" t="s">
        <v>162</v>
      </c>
      <c r="B6" s="202"/>
      <c r="C6" s="202"/>
      <c r="D6" s="41" t="e">
        <f>D5/D4</f>
        <v>#DIV/0!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94"/>
      <c r="J9" s="94"/>
      <c r="L9" s="50" t="s">
        <v>167</v>
      </c>
      <c r="M9" s="50"/>
    </row>
    <row r="10" spans="1:13" x14ac:dyDescent="0.2">
      <c r="A10" s="90"/>
      <c r="B10" s="91"/>
      <c r="C10" s="92"/>
      <c r="D10" s="57">
        <f>VLOOKUP(A10&amp;B10,Итог.!$AN$6:$BV$217,16,FALSE)</f>
        <v>0</v>
      </c>
      <c r="E10" s="52"/>
      <c r="F10" s="59">
        <f>VLOOKUP(E10,баллы!A$2:B$102,2,FALSE)</f>
        <v>0</v>
      </c>
      <c r="G10" s="54" t="e">
        <f>(F10*(1+$D$6)*$D$3/100)*$D$7</f>
        <v>#DIV/0!</v>
      </c>
      <c r="L10" s="55" t="str">
        <f t="shared" ref="L10:L40" si="0">A10&amp;B10</f>
        <v/>
      </c>
      <c r="M10" s="56" t="e">
        <f t="shared" ref="M10:M49" si="1">G10</f>
        <v>#DIV/0!</v>
      </c>
    </row>
    <row r="11" spans="1:13" x14ac:dyDescent="0.2">
      <c r="A11" s="78"/>
      <c r="B11" s="79"/>
      <c r="C11" s="89"/>
      <c r="D11" s="57"/>
      <c r="E11" s="58"/>
      <c r="F11" s="59"/>
      <c r="G11" s="60"/>
      <c r="L11" s="55" t="str">
        <f t="shared" si="0"/>
        <v/>
      </c>
      <c r="M11" s="56">
        <f t="shared" si="1"/>
        <v>0</v>
      </c>
    </row>
    <row r="12" spans="1:13" x14ac:dyDescent="0.2">
      <c r="A12" s="78"/>
      <c r="B12" s="79"/>
      <c r="C12" s="80"/>
      <c r="D12" s="57"/>
      <c r="E12" s="58"/>
      <c r="F12" s="59"/>
      <c r="G12" s="60"/>
      <c r="L12" s="55" t="str">
        <f t="shared" si="0"/>
        <v/>
      </c>
      <c r="M12" s="56">
        <f t="shared" si="1"/>
        <v>0</v>
      </c>
    </row>
    <row r="13" spans="1:13" x14ac:dyDescent="0.2">
      <c r="A13" s="78"/>
      <c r="B13" s="79"/>
      <c r="C13" s="80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 x14ac:dyDescent="0.2">
      <c r="A14" s="78"/>
      <c r="B14" s="79"/>
      <c r="C14" s="80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 x14ac:dyDescent="0.2">
      <c r="A15" s="78"/>
      <c r="B15" s="79"/>
      <c r="C15" s="80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 x14ac:dyDescent="0.2">
      <c r="A16" s="78"/>
      <c r="B16" s="79"/>
      <c r="C16" s="80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 x14ac:dyDescent="0.2">
      <c r="A17" s="78"/>
      <c r="B17" s="79"/>
      <c r="C17" s="80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 x14ac:dyDescent="0.2">
      <c r="A18" s="78"/>
      <c r="B18" s="79"/>
      <c r="C18" s="80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 x14ac:dyDescent="0.2">
      <c r="A19" s="78"/>
      <c r="B19" s="79"/>
      <c r="C19" s="80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78"/>
      <c r="B20" s="79"/>
      <c r="C20" s="80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78"/>
      <c r="B21" s="79"/>
      <c r="C21" s="80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78"/>
      <c r="B22" s="79"/>
      <c r="C22" s="80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02"/>
  <sheetViews>
    <sheetView workbookViewId="0">
      <selection activeCell="B15" sqref="B15:B18"/>
    </sheetView>
  </sheetViews>
  <sheetFormatPr defaultRowHeight="12.75" x14ac:dyDescent="0.2"/>
  <sheetData>
    <row r="1" spans="1:3" x14ac:dyDescent="0.2">
      <c r="A1" s="70" t="s">
        <v>165</v>
      </c>
      <c r="B1" s="71" t="s">
        <v>171</v>
      </c>
      <c r="C1" t="s">
        <v>203</v>
      </c>
    </row>
    <row r="2" spans="1:3" x14ac:dyDescent="0.2">
      <c r="A2" s="72">
        <v>0</v>
      </c>
      <c r="B2" s="73">
        <v>0</v>
      </c>
      <c r="C2" s="81"/>
    </row>
    <row r="3" spans="1:3" x14ac:dyDescent="0.2">
      <c r="A3" s="72">
        <v>1</v>
      </c>
      <c r="B3" s="74">
        <v>100</v>
      </c>
      <c r="C3" s="81"/>
    </row>
    <row r="4" spans="1:3" x14ac:dyDescent="0.2">
      <c r="A4" s="72">
        <v>2</v>
      </c>
      <c r="B4" s="74">
        <v>85</v>
      </c>
      <c r="C4" s="81"/>
    </row>
    <row r="5" spans="1:3" x14ac:dyDescent="0.2">
      <c r="A5" s="72">
        <v>3</v>
      </c>
      <c r="B5" s="74">
        <v>74</v>
      </c>
      <c r="C5" s="81"/>
    </row>
    <row r="6" spans="1:3" x14ac:dyDescent="0.2">
      <c r="A6" s="72">
        <v>4</v>
      </c>
      <c r="B6" s="74">
        <v>64</v>
      </c>
      <c r="C6" s="81"/>
    </row>
    <row r="7" spans="1:3" x14ac:dyDescent="0.2">
      <c r="A7" s="72">
        <v>5</v>
      </c>
      <c r="B7" s="74">
        <v>55</v>
      </c>
      <c r="C7" s="81"/>
    </row>
    <row r="8" spans="1:3" x14ac:dyDescent="0.2">
      <c r="A8" s="72">
        <v>6</v>
      </c>
      <c r="B8" s="74">
        <v>47</v>
      </c>
      <c r="C8" s="81"/>
    </row>
    <row r="9" spans="1:3" x14ac:dyDescent="0.2">
      <c r="A9" s="72">
        <v>7</v>
      </c>
      <c r="B9" s="74">
        <v>40</v>
      </c>
      <c r="C9" s="81"/>
    </row>
    <row r="10" spans="1:3" x14ac:dyDescent="0.2">
      <c r="A10" s="72">
        <v>8</v>
      </c>
      <c r="B10" s="74">
        <v>34</v>
      </c>
      <c r="C10" s="81"/>
    </row>
    <row r="11" spans="1:3" x14ac:dyDescent="0.2">
      <c r="A11" s="72">
        <v>9</v>
      </c>
      <c r="B11" s="74">
        <v>29</v>
      </c>
      <c r="C11" s="82">
        <f>SUM(B11:B14)/4</f>
        <v>24</v>
      </c>
    </row>
    <row r="12" spans="1:3" x14ac:dyDescent="0.2">
      <c r="A12" s="72">
        <v>10</v>
      </c>
      <c r="B12" s="74">
        <v>25</v>
      </c>
      <c r="C12" s="82"/>
    </row>
    <row r="13" spans="1:3" x14ac:dyDescent="0.2">
      <c r="A13" s="72">
        <v>11</v>
      </c>
      <c r="B13" s="74">
        <v>22</v>
      </c>
      <c r="C13" s="82"/>
    </row>
    <row r="14" spans="1:3" x14ac:dyDescent="0.2">
      <c r="A14" s="72">
        <v>12</v>
      </c>
      <c r="B14" s="74">
        <v>20</v>
      </c>
      <c r="C14" s="82"/>
    </row>
    <row r="15" spans="1:3" x14ac:dyDescent="0.2">
      <c r="A15" s="72">
        <v>13</v>
      </c>
      <c r="B15" s="74">
        <v>18</v>
      </c>
      <c r="C15" s="86">
        <f>SUM(B15:B18)/4</f>
        <v>15</v>
      </c>
    </row>
    <row r="16" spans="1:3" x14ac:dyDescent="0.2">
      <c r="A16" s="72">
        <v>14</v>
      </c>
      <c r="B16" s="74">
        <v>16</v>
      </c>
      <c r="C16" s="83"/>
    </row>
    <row r="17" spans="1:3" x14ac:dyDescent="0.2">
      <c r="A17" s="72">
        <v>15</v>
      </c>
      <c r="B17" s="74">
        <v>14</v>
      </c>
      <c r="C17" s="83"/>
    </row>
    <row r="18" spans="1:3" x14ac:dyDescent="0.2">
      <c r="A18" s="72">
        <v>16</v>
      </c>
      <c r="B18" s="74">
        <v>12</v>
      </c>
      <c r="C18" s="83"/>
    </row>
    <row r="19" spans="1:3" x14ac:dyDescent="0.2">
      <c r="A19" s="72">
        <v>17</v>
      </c>
      <c r="B19" s="74">
        <v>10</v>
      </c>
      <c r="C19" s="84">
        <f>SUM(B19:B26)/8</f>
        <v>5.625</v>
      </c>
    </row>
    <row r="20" spans="1:3" x14ac:dyDescent="0.2">
      <c r="A20" s="72">
        <v>18</v>
      </c>
      <c r="B20" s="74">
        <v>8</v>
      </c>
      <c r="C20" s="84"/>
    </row>
    <row r="21" spans="1:3" x14ac:dyDescent="0.2">
      <c r="A21" s="72">
        <v>19</v>
      </c>
      <c r="B21" s="74">
        <v>7</v>
      </c>
      <c r="C21" s="84"/>
    </row>
    <row r="22" spans="1:3" x14ac:dyDescent="0.2">
      <c r="A22" s="72">
        <v>20</v>
      </c>
      <c r="B22" s="74">
        <v>6</v>
      </c>
      <c r="C22" s="84"/>
    </row>
    <row r="23" spans="1:3" x14ac:dyDescent="0.2">
      <c r="A23" s="72">
        <v>21</v>
      </c>
      <c r="B23" s="74">
        <v>5</v>
      </c>
      <c r="C23" s="84"/>
    </row>
    <row r="24" spans="1:3" x14ac:dyDescent="0.2">
      <c r="A24" s="72">
        <v>22</v>
      </c>
      <c r="B24" s="74">
        <v>4</v>
      </c>
      <c r="C24" s="84"/>
    </row>
    <row r="25" spans="1:3" x14ac:dyDescent="0.2">
      <c r="A25" s="72">
        <v>23</v>
      </c>
      <c r="B25" s="74">
        <v>3</v>
      </c>
      <c r="C25" s="84"/>
    </row>
    <row r="26" spans="1:3" x14ac:dyDescent="0.2">
      <c r="A26" s="72">
        <v>24</v>
      </c>
      <c r="B26" s="74">
        <v>2</v>
      </c>
      <c r="C26" s="84"/>
    </row>
    <row r="27" spans="1:3" x14ac:dyDescent="0.2">
      <c r="A27" s="72">
        <v>25</v>
      </c>
      <c r="B27" s="74">
        <v>1</v>
      </c>
      <c r="C27" s="84">
        <f>SUM(B27:B34)/8</f>
        <v>1</v>
      </c>
    </row>
    <row r="28" spans="1:3" x14ac:dyDescent="0.2">
      <c r="A28" s="72">
        <v>26</v>
      </c>
      <c r="B28" s="74">
        <v>1</v>
      </c>
      <c r="C28" s="85"/>
    </row>
    <row r="29" spans="1:3" x14ac:dyDescent="0.2">
      <c r="A29" s="72">
        <v>27</v>
      </c>
      <c r="B29" s="74">
        <v>1</v>
      </c>
      <c r="C29" s="85"/>
    </row>
    <row r="30" spans="1:3" x14ac:dyDescent="0.2">
      <c r="A30" s="75">
        <v>28</v>
      </c>
      <c r="B30" s="74">
        <v>1</v>
      </c>
      <c r="C30" s="85"/>
    </row>
    <row r="31" spans="1:3" x14ac:dyDescent="0.2">
      <c r="A31" s="75">
        <v>29</v>
      </c>
      <c r="B31" s="74">
        <v>1</v>
      </c>
      <c r="C31" s="85"/>
    </row>
    <row r="32" spans="1:3" x14ac:dyDescent="0.2">
      <c r="A32" s="75">
        <v>30</v>
      </c>
      <c r="B32" s="74">
        <v>1</v>
      </c>
      <c r="C32" s="85"/>
    </row>
    <row r="33" spans="1:3" x14ac:dyDescent="0.2">
      <c r="A33" s="75">
        <v>31</v>
      </c>
      <c r="B33" s="74">
        <v>1</v>
      </c>
      <c r="C33" s="85"/>
    </row>
    <row r="34" spans="1:3" x14ac:dyDescent="0.2">
      <c r="A34" s="75">
        <v>32</v>
      </c>
      <c r="B34" s="74">
        <v>1</v>
      </c>
      <c r="C34" s="85"/>
    </row>
    <row r="35" spans="1:3" x14ac:dyDescent="0.2">
      <c r="A35" s="75">
        <v>33</v>
      </c>
      <c r="B35" s="74">
        <v>1</v>
      </c>
    </row>
    <row r="36" spans="1:3" x14ac:dyDescent="0.2">
      <c r="A36" s="75">
        <v>34</v>
      </c>
      <c r="B36" s="74">
        <v>1</v>
      </c>
    </row>
    <row r="37" spans="1:3" x14ac:dyDescent="0.2">
      <c r="A37" s="75">
        <v>35</v>
      </c>
      <c r="B37" s="74">
        <v>1</v>
      </c>
    </row>
    <row r="38" spans="1:3" x14ac:dyDescent="0.2">
      <c r="A38" s="75">
        <v>36</v>
      </c>
      <c r="B38" s="74">
        <v>1</v>
      </c>
    </row>
    <row r="39" spans="1:3" x14ac:dyDescent="0.2">
      <c r="A39" s="75">
        <v>37</v>
      </c>
      <c r="B39" s="74">
        <v>1</v>
      </c>
    </row>
    <row r="40" spans="1:3" x14ac:dyDescent="0.2">
      <c r="A40" s="75">
        <v>38</v>
      </c>
      <c r="B40" s="74">
        <v>1</v>
      </c>
    </row>
    <row r="41" spans="1:3" x14ac:dyDescent="0.2">
      <c r="A41" s="75">
        <v>39</v>
      </c>
      <c r="B41" s="74">
        <v>1</v>
      </c>
    </row>
    <row r="42" spans="1:3" x14ac:dyDescent="0.2">
      <c r="A42" s="76">
        <v>40</v>
      </c>
      <c r="B42" s="74">
        <v>1</v>
      </c>
    </row>
    <row r="43" spans="1:3" x14ac:dyDescent="0.2">
      <c r="A43" s="75">
        <v>41</v>
      </c>
      <c r="B43" s="74">
        <v>1</v>
      </c>
    </row>
    <row r="44" spans="1:3" x14ac:dyDescent="0.2">
      <c r="A44" s="75">
        <v>42</v>
      </c>
      <c r="B44" s="74">
        <v>1</v>
      </c>
    </row>
    <row r="45" spans="1:3" x14ac:dyDescent="0.2">
      <c r="A45" s="76">
        <v>43</v>
      </c>
      <c r="B45" s="74">
        <v>1</v>
      </c>
    </row>
    <row r="46" spans="1:3" x14ac:dyDescent="0.2">
      <c r="A46" s="75">
        <v>44</v>
      </c>
      <c r="B46" s="74">
        <v>1</v>
      </c>
    </row>
    <row r="47" spans="1:3" x14ac:dyDescent="0.2">
      <c r="A47" s="75">
        <v>45</v>
      </c>
      <c r="B47" s="74">
        <v>1</v>
      </c>
    </row>
    <row r="48" spans="1:3" x14ac:dyDescent="0.2">
      <c r="A48" s="77">
        <v>46</v>
      </c>
      <c r="B48" s="74">
        <v>1</v>
      </c>
    </row>
    <row r="49" spans="1:2" x14ac:dyDescent="0.2">
      <c r="A49" s="75">
        <v>47</v>
      </c>
      <c r="B49" s="74">
        <v>1</v>
      </c>
    </row>
    <row r="50" spans="1:2" x14ac:dyDescent="0.2">
      <c r="A50" s="77">
        <v>48</v>
      </c>
      <c r="B50" s="74">
        <v>1</v>
      </c>
    </row>
    <row r="51" spans="1:2" x14ac:dyDescent="0.2">
      <c r="A51" s="75">
        <v>49</v>
      </c>
      <c r="B51" s="74">
        <v>1</v>
      </c>
    </row>
    <row r="52" spans="1:2" x14ac:dyDescent="0.2">
      <c r="A52" s="77">
        <v>50</v>
      </c>
      <c r="B52" s="74">
        <v>1</v>
      </c>
    </row>
    <row r="53" spans="1:2" x14ac:dyDescent="0.2">
      <c r="A53" s="75">
        <v>51</v>
      </c>
      <c r="B53" s="74">
        <v>1</v>
      </c>
    </row>
    <row r="54" spans="1:2" x14ac:dyDescent="0.2">
      <c r="A54" s="77">
        <v>52</v>
      </c>
      <c r="B54" s="74">
        <v>1</v>
      </c>
    </row>
    <row r="55" spans="1:2" x14ac:dyDescent="0.2">
      <c r="A55" s="75">
        <v>53</v>
      </c>
      <c r="B55" s="74">
        <v>1</v>
      </c>
    </row>
    <row r="56" spans="1:2" x14ac:dyDescent="0.2">
      <c r="A56" s="77">
        <v>54</v>
      </c>
      <c r="B56" s="74">
        <v>1</v>
      </c>
    </row>
    <row r="57" spans="1:2" x14ac:dyDescent="0.2">
      <c r="A57" s="75">
        <v>55</v>
      </c>
      <c r="B57" s="74">
        <v>1</v>
      </c>
    </row>
    <row r="58" spans="1:2" x14ac:dyDescent="0.2">
      <c r="A58" s="77">
        <v>56</v>
      </c>
      <c r="B58" s="74">
        <v>1</v>
      </c>
    </row>
    <row r="59" spans="1:2" x14ac:dyDescent="0.2">
      <c r="A59" s="75">
        <v>57</v>
      </c>
      <c r="B59" s="74">
        <v>1</v>
      </c>
    </row>
    <row r="60" spans="1:2" x14ac:dyDescent="0.2">
      <c r="A60" s="77">
        <v>58</v>
      </c>
      <c r="B60" s="74">
        <v>1</v>
      </c>
    </row>
    <row r="61" spans="1:2" x14ac:dyDescent="0.2">
      <c r="A61" s="75">
        <v>59</v>
      </c>
      <c r="B61" s="74">
        <v>1</v>
      </c>
    </row>
    <row r="62" spans="1:2" x14ac:dyDescent="0.2">
      <c r="A62" s="77">
        <v>60</v>
      </c>
      <c r="B62" s="74">
        <v>1</v>
      </c>
    </row>
    <row r="63" spans="1:2" x14ac:dyDescent="0.2">
      <c r="A63" s="75">
        <v>61</v>
      </c>
      <c r="B63" s="74">
        <v>1</v>
      </c>
    </row>
    <row r="64" spans="1:2" x14ac:dyDescent="0.2">
      <c r="A64" s="77">
        <v>62</v>
      </c>
      <c r="B64" s="74">
        <v>1</v>
      </c>
    </row>
    <row r="65" spans="1:2" x14ac:dyDescent="0.2">
      <c r="A65" s="75">
        <v>63</v>
      </c>
      <c r="B65" s="74">
        <v>1</v>
      </c>
    </row>
    <row r="66" spans="1:2" x14ac:dyDescent="0.2">
      <c r="A66" s="77">
        <v>64</v>
      </c>
      <c r="B66" s="74">
        <v>1</v>
      </c>
    </row>
    <row r="67" spans="1:2" x14ac:dyDescent="0.2">
      <c r="A67" s="75">
        <v>65</v>
      </c>
      <c r="B67" s="74">
        <v>1</v>
      </c>
    </row>
    <row r="68" spans="1:2" x14ac:dyDescent="0.2">
      <c r="A68" s="77">
        <v>66</v>
      </c>
      <c r="B68" s="74">
        <v>1</v>
      </c>
    </row>
    <row r="69" spans="1:2" x14ac:dyDescent="0.2">
      <c r="A69" s="75">
        <v>67</v>
      </c>
      <c r="B69" s="74">
        <v>1</v>
      </c>
    </row>
    <row r="70" spans="1:2" x14ac:dyDescent="0.2">
      <c r="A70" s="77">
        <v>68</v>
      </c>
      <c r="B70" s="74">
        <v>1</v>
      </c>
    </row>
    <row r="71" spans="1:2" x14ac:dyDescent="0.2">
      <c r="A71" s="75">
        <v>69</v>
      </c>
      <c r="B71" s="74">
        <v>1</v>
      </c>
    </row>
    <row r="72" spans="1:2" x14ac:dyDescent="0.2">
      <c r="A72" s="77">
        <v>70</v>
      </c>
      <c r="B72" s="74">
        <v>1</v>
      </c>
    </row>
    <row r="73" spans="1:2" x14ac:dyDescent="0.2">
      <c r="A73" s="75">
        <v>71</v>
      </c>
      <c r="B73" s="74">
        <v>1</v>
      </c>
    </row>
    <row r="74" spans="1:2" x14ac:dyDescent="0.2">
      <c r="A74" s="77">
        <v>72</v>
      </c>
      <c r="B74" s="74">
        <v>1</v>
      </c>
    </row>
    <row r="75" spans="1:2" x14ac:dyDescent="0.2">
      <c r="A75" s="75">
        <v>73</v>
      </c>
      <c r="B75" s="74">
        <v>1</v>
      </c>
    </row>
    <row r="76" spans="1:2" x14ac:dyDescent="0.2">
      <c r="A76" s="77">
        <v>74</v>
      </c>
      <c r="B76" s="74">
        <v>1</v>
      </c>
    </row>
    <row r="77" spans="1:2" x14ac:dyDescent="0.2">
      <c r="A77" s="75">
        <v>75</v>
      </c>
      <c r="B77" s="74">
        <v>1</v>
      </c>
    </row>
    <row r="78" spans="1:2" x14ac:dyDescent="0.2">
      <c r="A78" s="77">
        <v>76</v>
      </c>
      <c r="B78" s="74">
        <v>1</v>
      </c>
    </row>
    <row r="79" spans="1:2" x14ac:dyDescent="0.2">
      <c r="A79" s="75">
        <v>77</v>
      </c>
      <c r="B79" s="74">
        <v>1</v>
      </c>
    </row>
    <row r="80" spans="1:2" x14ac:dyDescent="0.2">
      <c r="A80" s="77">
        <v>78</v>
      </c>
      <c r="B80" s="74">
        <v>1</v>
      </c>
    </row>
    <row r="81" spans="1:2" x14ac:dyDescent="0.2">
      <c r="A81" s="75">
        <v>79</v>
      </c>
      <c r="B81" s="74">
        <v>1</v>
      </c>
    </row>
    <row r="82" spans="1:2" x14ac:dyDescent="0.2">
      <c r="A82" s="77">
        <v>80</v>
      </c>
      <c r="B82" s="74">
        <v>1</v>
      </c>
    </row>
    <row r="83" spans="1:2" x14ac:dyDescent="0.2">
      <c r="A83" s="75">
        <v>81</v>
      </c>
      <c r="B83" s="74">
        <v>1</v>
      </c>
    </row>
    <row r="84" spans="1:2" x14ac:dyDescent="0.2">
      <c r="A84" s="77">
        <v>82</v>
      </c>
      <c r="B84" s="74">
        <v>1</v>
      </c>
    </row>
    <row r="85" spans="1:2" x14ac:dyDescent="0.2">
      <c r="A85" s="75">
        <v>83</v>
      </c>
      <c r="B85" s="74">
        <v>1</v>
      </c>
    </row>
    <row r="86" spans="1:2" x14ac:dyDescent="0.2">
      <c r="A86" s="77">
        <v>84</v>
      </c>
      <c r="B86" s="74">
        <v>1</v>
      </c>
    </row>
    <row r="87" spans="1:2" x14ac:dyDescent="0.2">
      <c r="A87" s="75">
        <v>85</v>
      </c>
      <c r="B87" s="74">
        <v>1</v>
      </c>
    </row>
    <row r="88" spans="1:2" x14ac:dyDescent="0.2">
      <c r="A88" s="77">
        <v>86</v>
      </c>
      <c r="B88" s="74">
        <v>1</v>
      </c>
    </row>
    <row r="89" spans="1:2" x14ac:dyDescent="0.2">
      <c r="A89" s="75">
        <v>87</v>
      </c>
      <c r="B89" s="74">
        <v>1</v>
      </c>
    </row>
    <row r="90" spans="1:2" x14ac:dyDescent="0.2">
      <c r="A90" s="77">
        <v>88</v>
      </c>
      <c r="B90" s="74">
        <v>1</v>
      </c>
    </row>
    <row r="91" spans="1:2" x14ac:dyDescent="0.2">
      <c r="A91" s="75">
        <v>89</v>
      </c>
      <c r="B91" s="74">
        <v>1</v>
      </c>
    </row>
    <row r="92" spans="1:2" x14ac:dyDescent="0.2">
      <c r="A92" s="77">
        <v>90</v>
      </c>
      <c r="B92" s="74">
        <v>1</v>
      </c>
    </row>
    <row r="93" spans="1:2" x14ac:dyDescent="0.2">
      <c r="A93" s="75">
        <v>91</v>
      </c>
      <c r="B93" s="74">
        <v>1</v>
      </c>
    </row>
    <row r="94" spans="1:2" x14ac:dyDescent="0.2">
      <c r="A94" s="77">
        <v>92</v>
      </c>
      <c r="B94" s="74">
        <v>1</v>
      </c>
    </row>
    <row r="95" spans="1:2" x14ac:dyDescent="0.2">
      <c r="A95" s="75">
        <v>93</v>
      </c>
      <c r="B95" s="74">
        <v>1</v>
      </c>
    </row>
    <row r="96" spans="1:2" x14ac:dyDescent="0.2">
      <c r="A96" s="77">
        <v>94</v>
      </c>
      <c r="B96" s="74">
        <v>1</v>
      </c>
    </row>
    <row r="97" spans="1:2" x14ac:dyDescent="0.2">
      <c r="A97" s="75">
        <v>95</v>
      </c>
      <c r="B97" s="74">
        <v>1</v>
      </c>
    </row>
    <row r="98" spans="1:2" x14ac:dyDescent="0.2">
      <c r="A98" s="77">
        <v>96</v>
      </c>
      <c r="B98" s="74">
        <v>1</v>
      </c>
    </row>
    <row r="99" spans="1:2" x14ac:dyDescent="0.2">
      <c r="A99" s="75">
        <v>97</v>
      </c>
      <c r="B99" s="74">
        <v>1</v>
      </c>
    </row>
    <row r="100" spans="1:2" x14ac:dyDescent="0.2">
      <c r="A100" s="77">
        <v>98</v>
      </c>
      <c r="B100" s="74">
        <v>1</v>
      </c>
    </row>
    <row r="101" spans="1:2" x14ac:dyDescent="0.2">
      <c r="A101" s="75">
        <v>99</v>
      </c>
      <c r="B101" s="74">
        <v>1</v>
      </c>
    </row>
    <row r="102" spans="1:2" x14ac:dyDescent="0.2">
      <c r="A102" s="77">
        <v>100</v>
      </c>
      <c r="B102" s="74">
        <v>1</v>
      </c>
    </row>
  </sheetData>
  <sheetProtection selectLockedCells="1" selectUnlockedCells="1"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C151"/>
  <sheetViews>
    <sheetView tabSelected="1" zoomScale="85" zoomScaleNormal="85" workbookViewId="0">
      <pane xSplit="3" ySplit="5" topLeftCell="S6" activePane="bottomRight" state="frozenSplit"/>
      <selection pane="topRight" activeCell="K1" sqref="K1"/>
      <selection pane="bottomLeft" activeCell="A19" sqref="A19"/>
      <selection pane="bottomRight" activeCell="A3" sqref="A3"/>
    </sheetView>
  </sheetViews>
  <sheetFormatPr defaultRowHeight="12.75" x14ac:dyDescent="0.2"/>
  <cols>
    <col min="1" max="1" width="13.42578125" customWidth="1"/>
    <col min="2" max="2" width="12.5703125" customWidth="1"/>
    <col min="3" max="3" width="17" customWidth="1"/>
    <col min="4" max="16" width="6.7109375" style="34" hidden="1" customWidth="1"/>
    <col min="17" max="18" width="11.140625" style="34" hidden="1" customWidth="1"/>
    <col min="19" max="19" width="9.5703125" style="128" customWidth="1"/>
    <col min="21" max="21" width="9.42578125" customWidth="1"/>
    <col min="22" max="22" width="10" customWidth="1"/>
    <col min="23" max="23" width="10.85546875" customWidth="1"/>
    <col min="24" max="24" width="12" customWidth="1"/>
    <col min="25" max="28" width="11.5703125" customWidth="1"/>
    <col min="29" max="32" width="12" customWidth="1"/>
    <col min="33" max="33" width="12" hidden="1" customWidth="1"/>
    <col min="34" max="34" width="10.28515625" style="1" customWidth="1"/>
    <col min="35" max="35" width="12.42578125" customWidth="1"/>
    <col min="36" max="36" width="10.28515625" customWidth="1"/>
    <col min="37" max="37" width="4.5703125" style="1" customWidth="1"/>
    <col min="38" max="38" width="10.28515625" style="1" customWidth="1"/>
    <col min="39" max="39" width="8.85546875" customWidth="1"/>
    <col min="40" max="40" width="17.85546875" style="34" customWidth="1"/>
    <col min="41" max="41" width="9.5703125" style="34" customWidth="1"/>
    <col min="42" max="42" width="9.140625" style="34"/>
    <col min="43" max="43" width="9.42578125" style="34" customWidth="1"/>
    <col min="44" max="44" width="9.140625" style="34"/>
    <col min="45" max="45" width="9.28515625" style="34" customWidth="1"/>
    <col min="46" max="51" width="9.7109375" style="34" customWidth="1"/>
    <col min="52" max="55" width="9.140625" style="34"/>
  </cols>
  <sheetData>
    <row r="1" spans="1:55" x14ac:dyDescent="0.2">
      <c r="A1" s="2" t="s">
        <v>234</v>
      </c>
      <c r="B1" s="3"/>
      <c r="C1" s="3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2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</row>
    <row r="2" spans="1:55" s="7" customFormat="1" x14ac:dyDescent="0.2">
      <c r="A2" s="2" t="str">
        <f>Contests!C1</f>
        <v>Фристайл слалом, мужчины</v>
      </c>
      <c r="B2" s="2"/>
      <c r="C2" s="2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6"/>
      <c r="AL2" s="6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</row>
    <row r="3" spans="1:55" ht="13.5" thickBot="1" x14ac:dyDescent="0.25">
      <c r="A3" s="4"/>
      <c r="B3" s="4"/>
      <c r="C3" s="4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27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4"/>
      <c r="AJ3" s="8"/>
    </row>
    <row r="4" spans="1:55" ht="12.75" customHeight="1" thickBot="1" x14ac:dyDescent="0.25">
      <c r="A4" s="193" t="s">
        <v>0</v>
      </c>
      <c r="B4" s="195" t="s">
        <v>1</v>
      </c>
      <c r="C4" s="197" t="s">
        <v>2</v>
      </c>
      <c r="D4" s="112"/>
      <c r="E4" s="113" t="s">
        <v>219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  <c r="S4" s="199" t="s">
        <v>222</v>
      </c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1"/>
      <c r="AI4" s="140"/>
      <c r="AJ4" s="138"/>
      <c r="AK4" s="192" t="s">
        <v>4</v>
      </c>
      <c r="AL4" s="10"/>
      <c r="AN4" s="99" t="s">
        <v>220</v>
      </c>
      <c r="AO4" s="100"/>
      <c r="AP4" s="100"/>
      <c r="AQ4" s="100"/>
      <c r="AR4" s="100"/>
      <c r="AS4" s="101"/>
      <c r="AT4" s="102"/>
      <c r="AU4" s="102"/>
      <c r="AV4" s="102"/>
      <c r="AW4" s="102"/>
      <c r="AX4" s="102"/>
      <c r="AY4" s="102"/>
      <c r="AZ4" s="102"/>
      <c r="BA4" s="102"/>
      <c r="BB4" s="102"/>
      <c r="BC4" s="102"/>
    </row>
    <row r="5" spans="1:55" s="12" customFormat="1" ht="60.75" customHeight="1" thickBot="1" x14ac:dyDescent="0.25">
      <c r="A5" s="194"/>
      <c r="B5" s="196"/>
      <c r="C5" s="198"/>
      <c r="D5" s="133" t="s">
        <v>208</v>
      </c>
      <c r="E5" s="134" t="s">
        <v>207</v>
      </c>
      <c r="F5" s="154" t="s">
        <v>209</v>
      </c>
      <c r="G5" s="154" t="s">
        <v>210</v>
      </c>
      <c r="H5" s="154" t="s">
        <v>213</v>
      </c>
      <c r="I5" s="154" t="s">
        <v>212</v>
      </c>
      <c r="J5" s="154" t="s">
        <v>211</v>
      </c>
      <c r="K5" s="154" t="s">
        <v>214</v>
      </c>
      <c r="L5" s="154" t="s">
        <v>215</v>
      </c>
      <c r="M5" s="154" t="s">
        <v>216</v>
      </c>
      <c r="N5" s="154" t="s">
        <v>217</v>
      </c>
      <c r="O5" s="154" t="s">
        <v>218</v>
      </c>
      <c r="P5" s="154" t="s">
        <v>221</v>
      </c>
      <c r="Q5" s="130" t="str">
        <f>Contests!F18</f>
        <v>21-23.10.2011, Geisingen, Чемпионат Мира</v>
      </c>
      <c r="R5" s="131" t="str">
        <f>Contests!F19</f>
        <v xml:space="preserve">15, , </v>
      </c>
      <c r="S5" s="106" t="str">
        <f>Contests!F5</f>
        <v>18-20.03.2011, Москва, Rollerclub Cup</v>
      </c>
      <c r="T5" s="107" t="str">
        <f>Contests!F6</f>
        <v>26-27.03.2011, Санкт-Петербург, Spb. Battle</v>
      </c>
      <c r="U5" s="108" t="str">
        <f>Contests!F7</f>
        <v>7-8.05.2011, Воронеж, Инлайн Весна</v>
      </c>
      <c r="V5" s="108" t="str">
        <f>Contests!F8</f>
        <v>21.05.2011, Пекин, Китай, Battle Masters Beijing</v>
      </c>
      <c r="W5" s="109" t="str">
        <f>Contests!F9</f>
        <v>27-29.05.2011, Париж, PSWC</v>
      </c>
      <c r="X5" s="109" t="str">
        <f>Contests!F10</f>
        <v>11-12.06.2011, Киев, Kiev Slalom Battle</v>
      </c>
      <c r="Y5" s="108" t="str">
        <f>Contests!F11</f>
        <v>25-26.06.2011, Саратов, Style'64 Contest</v>
      </c>
      <c r="Z5" s="109" t="str">
        <f>Contests!F12</f>
        <v>09.07.2011, Санкт-Петербург, Feel the style</v>
      </c>
      <c r="AA5" s="108" t="str">
        <f>Contests!F13</f>
        <v>23.07.2011, Москва, Чемпионат Федерации Роллер Спорта</v>
      </c>
      <c r="AB5" s="109" t="str">
        <f>Contests!F14</f>
        <v>30-31.07.2011, Берлин, Inline Games</v>
      </c>
      <c r="AC5" s="108" t="str">
        <f>Contests!F15</f>
        <v>19-21.08.2011, Лондон, Skatelondon 2011</v>
      </c>
      <c r="AD5" s="110" t="str">
        <f>Contests!F16</f>
        <v>23-24.08.2011, Шанхай, Shanghai Grand Prix</v>
      </c>
      <c r="AE5" s="150" t="str">
        <f>Contests!F17</f>
        <v>24-25.09.2011, Донецк, X-Town Fall 2011</v>
      </c>
      <c r="AF5" s="150" t="str">
        <f>Contests!F18</f>
        <v>21-23.10.2011, Geisingen, Чемпионат Мира</v>
      </c>
      <c r="AG5" s="151" t="str">
        <f>Contests!F19</f>
        <v xml:space="preserve">15, , </v>
      </c>
      <c r="AH5" s="152" t="s">
        <v>233</v>
      </c>
      <c r="AI5" s="141" t="s">
        <v>5</v>
      </c>
      <c r="AJ5" s="139" t="s">
        <v>6</v>
      </c>
      <c r="AK5" s="192"/>
      <c r="AL5" s="11"/>
      <c r="AN5" s="103" t="s">
        <v>7</v>
      </c>
      <c r="AO5" s="103" t="str">
        <f t="shared" ref="AO5:BA5" si="0">S5</f>
        <v>18-20.03.2011, Москва, Rollerclub Cup</v>
      </c>
      <c r="AP5" s="104" t="str">
        <f t="shared" si="0"/>
        <v>26-27.03.2011, Санкт-Петербург, Spb. Battle</v>
      </c>
      <c r="AQ5" s="104" t="str">
        <f t="shared" si="0"/>
        <v>7-8.05.2011, Воронеж, Инлайн Весна</v>
      </c>
      <c r="AR5" s="104" t="str">
        <f t="shared" si="0"/>
        <v>21.05.2011, Пекин, Китай, Battle Masters Beijing</v>
      </c>
      <c r="AS5" s="104" t="str">
        <f t="shared" si="0"/>
        <v>27-29.05.2011, Париж, PSWC</v>
      </c>
      <c r="AT5" s="104" t="str">
        <f t="shared" si="0"/>
        <v>11-12.06.2011, Киев, Kiev Slalom Battle</v>
      </c>
      <c r="AU5" s="104" t="str">
        <f t="shared" si="0"/>
        <v>25-26.06.2011, Саратов, Style'64 Contest</v>
      </c>
      <c r="AV5" s="104" t="str">
        <f t="shared" si="0"/>
        <v>09.07.2011, Санкт-Петербург, Feel the style</v>
      </c>
      <c r="AW5" s="104" t="str">
        <f t="shared" si="0"/>
        <v>23.07.2011, Москва, Чемпионат Федерации Роллер Спорта</v>
      </c>
      <c r="AX5" s="104" t="str">
        <f t="shared" si="0"/>
        <v>30-31.07.2011, Берлин, Inline Games</v>
      </c>
      <c r="AY5" s="104" t="str">
        <f t="shared" si="0"/>
        <v>19-21.08.2011, Лондон, Skatelondon 2011</v>
      </c>
      <c r="AZ5" s="104" t="str">
        <f t="shared" si="0"/>
        <v>23-24.08.2011, Шанхай, Shanghai Grand Prix</v>
      </c>
      <c r="BA5" s="104" t="str">
        <f t="shared" si="0"/>
        <v>24-25.09.2011, Донецк, X-Town Fall 2011</v>
      </c>
      <c r="BB5" s="104" t="str">
        <f>Contests!F18</f>
        <v>21-23.10.2011, Geisingen, Чемпионат Мира</v>
      </c>
      <c r="BC5" s="104" t="str">
        <f>Contests!F19</f>
        <v xml:space="preserve">15, , </v>
      </c>
    </row>
    <row r="6" spans="1:55" x14ac:dyDescent="0.2">
      <c r="A6" s="115" t="s">
        <v>14</v>
      </c>
      <c r="B6" s="14" t="s">
        <v>15</v>
      </c>
      <c r="C6" s="116" t="s">
        <v>10</v>
      </c>
      <c r="D6" s="135">
        <v>153.28351648351654</v>
      </c>
      <c r="E6" s="136">
        <v>71.757284146700087</v>
      </c>
      <c r="F6" s="136">
        <v>87.123700726201918</v>
      </c>
      <c r="G6" s="136">
        <v>86.634469544538888</v>
      </c>
      <c r="H6" s="136">
        <v>121.01075627204622</v>
      </c>
      <c r="I6" s="136">
        <v>128.28181218570217</v>
      </c>
      <c r="J6" s="136">
        <v>116.31441765329178</v>
      </c>
      <c r="K6" s="136">
        <v>123.42373468724816</v>
      </c>
      <c r="L6" s="136">
        <v>0</v>
      </c>
      <c r="M6" s="136">
        <v>48.6</v>
      </c>
      <c r="N6" s="136">
        <v>0</v>
      </c>
      <c r="O6" s="136">
        <v>26.25</v>
      </c>
      <c r="P6" s="136">
        <v>164.78923353453618</v>
      </c>
      <c r="Q6" s="132"/>
      <c r="R6" s="132"/>
      <c r="S6" s="129">
        <f>IFERROR(VLOOKUP($A6&amp;$B6,'1'!$L$10:$M$49,2,FALSE),0)</f>
        <v>191.56396098820565</v>
      </c>
      <c r="T6" s="129">
        <f>IFERROR(VLOOKUP($A6&amp;$B6,'2'!$L$10:$M$49,2,FALSE),0)</f>
        <v>172.67476234773224</v>
      </c>
      <c r="U6" s="129">
        <f>IFERROR(VLOOKUP($A6&amp;$B6,'3'!$L$10:$M$49,2,FALSE),0)</f>
        <v>121.3957676897485</v>
      </c>
      <c r="V6" s="129">
        <f>IFERROR(VLOOKUP($A6&amp;$B6,'4'!$L$10:$M$49,2,FALSE),0)</f>
        <v>54</v>
      </c>
      <c r="W6" s="129">
        <f>IFERROR(VLOOKUP($A6&amp;$B6,'5'!$L$10:$M$49,2,FALSE),0)</f>
        <v>30.375</v>
      </c>
      <c r="X6" s="129">
        <f>IFERROR(VLOOKUP($A6&amp;$B6,'6'!$L$10:$M$49,2,FALSE),0)</f>
        <v>103.125</v>
      </c>
      <c r="Y6" s="129">
        <f>IFERROR(VLOOKUP($A6&amp;$B6,'7'!$L$10:$M$49,2,FALSE),0)</f>
        <v>0</v>
      </c>
      <c r="Z6" s="129">
        <f>IFERROR(VLOOKUP($A6&amp;$B6,'8'!$L$10:$M$49,2,FALSE),0)</f>
        <v>117.93129645552641</v>
      </c>
      <c r="AA6" s="129">
        <f>IFERROR(VLOOKUP($A6&amp;$B6,'9'!$L$10:$M$49,2,FALSE),0)</f>
        <v>194.90211383582718</v>
      </c>
      <c r="AB6" s="129">
        <f>IFERROR(VLOOKUP($A6&amp;$B6,'10'!$L$10:$M$49,2,FALSE),0)</f>
        <v>0</v>
      </c>
      <c r="AC6" s="129">
        <f>IFERROR(VLOOKUP($A6&amp;$B6,'11'!$L$10:$M$49,2,FALSE),0)</f>
        <v>123.75</v>
      </c>
      <c r="AD6" s="129">
        <v>0</v>
      </c>
      <c r="AE6" s="129">
        <f>IFERROR(VLOOKUP($A6&amp;$B6,'13'!$L$10:$M$49,2,FALSE),0)</f>
        <v>0</v>
      </c>
      <c r="AF6" s="129">
        <f>IFERROR(VLOOKUP($A6&amp;$B6,'14'!$L$10:$M$49,2,FALSE),0)</f>
        <v>52.5</v>
      </c>
      <c r="AG6" s="142">
        <v>0</v>
      </c>
      <c r="AH6" s="148">
        <f>LARGE(S6:AG6,1)+LARGE(S6:AG6,2)+LARGE(S6:AG6,3)</f>
        <v>559.14083717176504</v>
      </c>
      <c r="AI6" s="144">
        <f t="shared" ref="AI6:AI37" si="1">LARGE(S6:AG6,1)+LARGE(S6:AG6,2)+LARGE(S6:AG6,3)</f>
        <v>559.14083717176504</v>
      </c>
      <c r="AJ6" s="143">
        <f t="shared" ref="AJ6:AJ37" si="2">RANK(AI6,AI$6:AI$145)</f>
        <v>1</v>
      </c>
      <c r="AK6" s="16">
        <f>(RANK(AX6,$AX$6:$AX$143,0)-AJ6)</f>
        <v>0</v>
      </c>
      <c r="AL6" s="88"/>
      <c r="AN6" s="105" t="str">
        <f t="shared" ref="AN6:AN36" si="3">A6&amp;B6</f>
        <v>ШитовАндрей</v>
      </c>
      <c r="AO6" s="105">
        <f t="shared" ref="AO6:AO37" si="4">LARGE($D6:$R6,1)+LARGE($D6:$R6,2)+LARGE($D6:$R6,3)</f>
        <v>446.35456220375488</v>
      </c>
      <c r="AP6" s="105">
        <f t="shared" ref="AP6:AP37" si="5">LARGE($E6:$S6,1)+LARGE($E6:$S6,2)+LARGE($E6:$S6,3)</f>
        <v>484.635006708444</v>
      </c>
      <c r="AQ6" s="105">
        <f t="shared" ref="AQ6:AQ37" si="6">LARGE($F6:$T6,1)+LARGE($F6:$T6,2)+LARGE($F6:$T6,3)</f>
        <v>529.0279568704741</v>
      </c>
      <c r="AR6" s="105">
        <f t="shared" ref="AR6:AR37" si="7">LARGE($G6:$U6,1)+LARGE($G6:$U6,2)+LARGE($G6:$U6,3)</f>
        <v>529.0279568704741</v>
      </c>
      <c r="AS6" s="105">
        <f t="shared" ref="AS6:AS37" si="8">LARGE($G6:$V6,1)+LARGE($G6:$V6,2)+LARGE($G6:$V6,3)</f>
        <v>529.0279568704741</v>
      </c>
      <c r="AT6" s="105">
        <f t="shared" ref="AT6:AT37" si="9">LARGE($H6:$W6,1)+LARGE($H6:$W6,2)+LARGE($H6:$W6,3)</f>
        <v>529.0279568704741</v>
      </c>
      <c r="AU6" s="105">
        <f>LARGE($I6:$X6,1)+LARGE($I6:$X6,2)+LARGE($I6:$X6,3)</f>
        <v>529.0279568704741</v>
      </c>
      <c r="AV6" s="105">
        <f>LARGE($J6:$Y6,1)+LARGE($J6:$Y6,2)+LARGE($J6:$Y6,3)</f>
        <v>529.0279568704741</v>
      </c>
      <c r="AW6" s="105">
        <f>LARGE($K6:$Z6,1)+LARGE($K6:$Z6,2)+LARGE($K6:$Z6,3)</f>
        <v>529.0279568704741</v>
      </c>
      <c r="AX6" s="105">
        <f t="shared" ref="AX6:AX10" si="10">LARGE($L6:$AA6,1)+LARGE($L6:$AA6,2)+LARGE($L6:$AA6,3)</f>
        <v>559.14083717176504</v>
      </c>
      <c r="AY6" s="105">
        <f>LARGE($M6:$AB6,1)+LARGE($M6:$AB6,2)+LARGE($M6:$AB6,3)</f>
        <v>559.14083717176504</v>
      </c>
      <c r="AZ6" s="105">
        <f>LARGE($M6:$AC6,1)+LARGE($M6:$AC6,2)+LARGE($M6:$AC6,3)</f>
        <v>559.14083717176504</v>
      </c>
      <c r="BA6" s="105">
        <f>LARGE($P6:$AD6,1)+LARGE($P6:$AD6,2)+LARGE($K6:$AC6,3)</f>
        <v>559.14083717176504</v>
      </c>
      <c r="BB6" s="105">
        <f>LARGE($P6:$AE6,1)+LARGE($P6:$AE6,2)+LARGE($K6:$AE6,3)</f>
        <v>559.14083717176504</v>
      </c>
      <c r="BC6" s="105"/>
    </row>
    <row r="7" spans="1:55" x14ac:dyDescent="0.2">
      <c r="A7" s="117" t="s">
        <v>11</v>
      </c>
      <c r="B7" s="20" t="s">
        <v>12</v>
      </c>
      <c r="C7" s="118" t="s">
        <v>13</v>
      </c>
      <c r="D7" s="135">
        <v>131.72802197802201</v>
      </c>
      <c r="E7" s="136">
        <v>61.204742360420667</v>
      </c>
      <c r="F7" s="136">
        <v>136.13078238469049</v>
      </c>
      <c r="G7" s="136">
        <v>9.4510330412224235</v>
      </c>
      <c r="H7" s="136">
        <v>88.867274137283943</v>
      </c>
      <c r="I7" s="136">
        <v>0</v>
      </c>
      <c r="J7" s="136">
        <v>0</v>
      </c>
      <c r="K7" s="136">
        <v>65.568859052600587</v>
      </c>
      <c r="L7" s="136">
        <v>0</v>
      </c>
      <c r="M7" s="136">
        <v>0</v>
      </c>
      <c r="N7" s="136">
        <v>0</v>
      </c>
      <c r="O7" s="136">
        <v>0</v>
      </c>
      <c r="P7" s="136">
        <v>164.78923353453618</v>
      </c>
      <c r="Q7" s="132"/>
      <c r="R7" s="132"/>
      <c r="S7" s="129">
        <f>IFERROR(VLOOKUP($A7&amp;$B7,'1'!$L$10:$M$49,2,FALSE),0)</f>
        <v>123.95315122766247</v>
      </c>
      <c r="T7" s="129">
        <f>IFERROR(VLOOKUP($A7&amp;$B7,'2'!$L$10:$M$49,2,FALSE),0)</f>
        <v>150.32861663214334</v>
      </c>
      <c r="U7" s="129">
        <f>IFERROR(VLOOKUP($A7&amp;$B7,'3'!$L$10:$M$49,2,FALSE),0)</f>
        <v>142.81855022323353</v>
      </c>
      <c r="V7" s="129">
        <v>0</v>
      </c>
      <c r="W7" s="129">
        <f>IFERROR(VLOOKUP($A7&amp;$B7,'5'!$L$10:$M$49,2,FALSE),0)</f>
        <v>32.4</v>
      </c>
      <c r="X7" s="129">
        <f>IFERROR(VLOOKUP($A7&amp;$B7,'6'!$L$10:$M$49,2,FALSE),0)</f>
        <v>159.375</v>
      </c>
      <c r="Y7" s="129">
        <f>IFERROR(VLOOKUP($A7&amp;$B7,'7'!$L$10:$M$49,2,FALSE),0)</f>
        <v>0</v>
      </c>
      <c r="Z7" s="129">
        <f>IFERROR(VLOOKUP($A7&amp;$B7,'8'!$L$10:$M$49,2,FALSE),0)</f>
        <v>100.24160198719747</v>
      </c>
      <c r="AA7" s="129">
        <f>IFERROR(VLOOKUP($A7&amp;$B7,'9'!$L$10:$M$49,2,FALSE),0)</f>
        <v>165.66679676045311</v>
      </c>
      <c r="AB7" s="129">
        <f>IFERROR(VLOOKUP($A7&amp;$B7,'10'!$L$10:$M$49,2,FALSE),0)</f>
        <v>0</v>
      </c>
      <c r="AC7" s="129">
        <v>0</v>
      </c>
      <c r="AD7" s="129">
        <v>0</v>
      </c>
      <c r="AE7" s="129">
        <f>IFERROR(VLOOKUP($A7&amp;$B7,'13'!$L$10:$M$49,2,FALSE),0)</f>
        <v>0</v>
      </c>
      <c r="AF7" s="129">
        <f>IFERROR(VLOOKUP($A7&amp;$B7,'14'!$L$10:$M$49,2,FALSE),0)</f>
        <v>36.75</v>
      </c>
      <c r="AG7" s="142">
        <v>0</v>
      </c>
      <c r="AH7" s="149">
        <f t="shared" ref="AH7:AH70" si="11">LARGE(S7:AG7,1)+LARGE(S7:AG7,2)+LARGE(S7:AG7,3)</f>
        <v>475.37041339259645</v>
      </c>
      <c r="AI7" s="144">
        <f t="shared" si="1"/>
        <v>475.37041339259645</v>
      </c>
      <c r="AJ7" s="143">
        <f t="shared" si="2"/>
        <v>2</v>
      </c>
      <c r="AK7" s="16">
        <f t="shared" ref="AK7:AK57" si="12">(RANK(AX7,$AX$6:$AX$143,0)-AJ7)</f>
        <v>0</v>
      </c>
      <c r="AL7" s="88"/>
      <c r="AN7" s="105" t="str">
        <f t="shared" si="3"/>
        <v>МелешкевичВиктор</v>
      </c>
      <c r="AO7" s="105">
        <f t="shared" si="4"/>
        <v>432.64803789724868</v>
      </c>
      <c r="AP7" s="105">
        <f t="shared" si="5"/>
        <v>424.87316714688916</v>
      </c>
      <c r="AQ7" s="105">
        <f t="shared" si="6"/>
        <v>451.24863255137006</v>
      </c>
      <c r="AR7" s="105">
        <f t="shared" si="7"/>
        <v>457.93640038991305</v>
      </c>
      <c r="AS7" s="105">
        <f t="shared" si="8"/>
        <v>457.93640038991305</v>
      </c>
      <c r="AT7" s="105">
        <f t="shared" si="9"/>
        <v>457.93640038991305</v>
      </c>
      <c r="AU7" s="105">
        <f t="shared" ref="AU7:AU69" si="13">LARGE($I7:$X7,1)+LARGE($I7:$X7,2)+LARGE($I7:$X7,3)</f>
        <v>474.49285016667949</v>
      </c>
      <c r="AV7" s="105">
        <f t="shared" ref="AV7:AV70" si="14">LARGE($J7:$Y7,1)+LARGE($J7:$Y7,2)+LARGE($J7:$Y7,3)</f>
        <v>474.49285016667949</v>
      </c>
      <c r="AW7" s="105">
        <f t="shared" ref="AW7:AW70" si="15">LARGE($K7:$Z7,1)+LARGE($K7:$Z7,2)+LARGE($K7:$Z7,3)</f>
        <v>474.49285016667949</v>
      </c>
      <c r="AX7" s="105">
        <f t="shared" si="10"/>
        <v>489.83103029498932</v>
      </c>
      <c r="AY7" s="105">
        <f t="shared" ref="AY7:AY70" si="16">LARGE($M7:$AB7,1)+LARGE($M7:$AB7,2)+LARGE($M7:$AB7,3)</f>
        <v>489.83103029498932</v>
      </c>
      <c r="AZ7" s="105">
        <f t="shared" ref="AZ7:AZ70" si="17">LARGE($M7:$AC7,1)+LARGE($M7:$AC7,2)+LARGE($M7:$AC7,3)</f>
        <v>489.83103029498932</v>
      </c>
      <c r="BA7" s="105">
        <f t="shared" ref="BA7:BA70" si="18">LARGE($P7:$AD7,1)+LARGE($P7:$AD7,2)+LARGE($K7:$AC7,3)</f>
        <v>489.83103029498932</v>
      </c>
      <c r="BB7" s="105">
        <f t="shared" ref="BB7:BB70" si="19">LARGE($P7:$AE7,1)+LARGE($P7:$AE7,2)+LARGE($K7:$AE7,3)</f>
        <v>489.83103029498932</v>
      </c>
      <c r="BC7" s="105"/>
    </row>
    <row r="8" spans="1:55" x14ac:dyDescent="0.2">
      <c r="A8" s="117" t="s">
        <v>16</v>
      </c>
      <c r="B8" s="20" t="s">
        <v>17</v>
      </c>
      <c r="C8" s="118" t="s">
        <v>18</v>
      </c>
      <c r="D8" s="135">
        <v>95.802197802197838</v>
      </c>
      <c r="E8" s="136">
        <v>84.420334290235402</v>
      </c>
      <c r="F8" s="136">
        <v>100.73677896467096</v>
      </c>
      <c r="G8" s="136">
        <v>8.8603434761460207</v>
      </c>
      <c r="H8" s="136">
        <v>103.99361867128971</v>
      </c>
      <c r="I8" s="136">
        <v>0</v>
      </c>
      <c r="J8" s="136">
        <v>136.84049135681386</v>
      </c>
      <c r="K8" s="136">
        <v>0</v>
      </c>
      <c r="L8" s="136">
        <v>96</v>
      </c>
      <c r="M8" s="136">
        <v>0</v>
      </c>
      <c r="N8" s="136">
        <v>0</v>
      </c>
      <c r="O8" s="136">
        <v>0</v>
      </c>
      <c r="P8" s="136">
        <v>105.46510946210316</v>
      </c>
      <c r="Q8" s="132"/>
      <c r="R8" s="132"/>
      <c r="S8" s="129">
        <f>IFERROR(VLOOKUP($A8&amp;$B8,'1'!$L$10:$M$49,2,FALSE),0)</f>
        <v>123.95315122766247</v>
      </c>
      <c r="T8" s="129">
        <f>IFERROR(VLOOKUP($A8&amp;$B8,'2'!$L$10:$M$49,2,FALSE),0)</f>
        <v>95.478986239334304</v>
      </c>
      <c r="U8" s="129">
        <f>IFERROR(VLOOKUP($A8&amp;$B8,'3'!$L$10:$M$49,2,FALSE),0)</f>
        <v>91.40387214286946</v>
      </c>
      <c r="V8" s="129">
        <v>0</v>
      </c>
      <c r="W8" s="129">
        <f>IFERROR(VLOOKUP($A8&amp;$B8,'5'!$L$10:$M$49,2,FALSE),0)</f>
        <v>111.375</v>
      </c>
      <c r="X8" s="129">
        <f>IFERROR(VLOOKUP($A8&amp;$B8,'6'!$L$10:$M$49,2,FALSE),0)</f>
        <v>120</v>
      </c>
      <c r="Y8" s="129">
        <f>IFERROR(VLOOKUP($A8&amp;$B8,'7'!$L$10:$M$49,2,FALSE),0)</f>
        <v>0</v>
      </c>
      <c r="Z8" s="129">
        <f>IFERROR(VLOOKUP($A8&amp;$B8,'8'!$L$10:$M$49,2,FALSE),0)</f>
        <v>87.269159377089565</v>
      </c>
      <c r="AA8" s="129">
        <f>IFERROR(VLOOKUP($A8&amp;$B8,'9'!$L$10:$M$49,2,FALSE),0)</f>
        <v>91.603993502838762</v>
      </c>
      <c r="AB8" s="129">
        <f>IFERROR(VLOOKUP($A8&amp;$B8,'10'!$L$10:$M$49,2,FALSE),0)</f>
        <v>187.5</v>
      </c>
      <c r="AC8" s="129">
        <v>0</v>
      </c>
      <c r="AD8" s="129">
        <v>0</v>
      </c>
      <c r="AE8" s="129">
        <f>IFERROR(VLOOKUP($A8&amp;$B8,'13'!$L$10:$M$49,2,FALSE),0)</f>
        <v>150</v>
      </c>
      <c r="AF8" s="129">
        <f>IFERROR(VLOOKUP($A8&amp;$B8,'14'!$L$10:$M$49,2,FALSE),0)</f>
        <v>0</v>
      </c>
      <c r="AG8" s="142">
        <v>0</v>
      </c>
      <c r="AH8" s="149">
        <f t="shared" si="11"/>
        <v>461.45315122766249</v>
      </c>
      <c r="AI8" s="144">
        <f t="shared" si="1"/>
        <v>461.45315122766249</v>
      </c>
      <c r="AJ8" s="143">
        <f t="shared" si="2"/>
        <v>3</v>
      </c>
      <c r="AK8" s="16">
        <f t="shared" si="12"/>
        <v>1</v>
      </c>
      <c r="AL8" s="88"/>
      <c r="AN8" s="105" t="str">
        <f t="shared" si="3"/>
        <v>ГординРоман</v>
      </c>
      <c r="AO8" s="105">
        <f t="shared" si="4"/>
        <v>346.29921949020672</v>
      </c>
      <c r="AP8" s="105">
        <f t="shared" si="5"/>
        <v>366.2587520465795</v>
      </c>
      <c r="AQ8" s="105">
        <f t="shared" si="6"/>
        <v>366.2587520465795</v>
      </c>
      <c r="AR8" s="105">
        <f t="shared" si="7"/>
        <v>366.2587520465795</v>
      </c>
      <c r="AS8" s="105">
        <f t="shared" si="8"/>
        <v>366.2587520465795</v>
      </c>
      <c r="AT8" s="105">
        <f t="shared" si="9"/>
        <v>372.16864258447634</v>
      </c>
      <c r="AU8" s="105">
        <f t="shared" si="13"/>
        <v>380.79364258447634</v>
      </c>
      <c r="AV8" s="105">
        <f t="shared" si="14"/>
        <v>380.79364258447634</v>
      </c>
      <c r="AW8" s="105">
        <f t="shared" si="15"/>
        <v>355.32815122766249</v>
      </c>
      <c r="AX8" s="105">
        <f t="shared" si="10"/>
        <v>355.32815122766249</v>
      </c>
      <c r="AY8" s="105">
        <f t="shared" si="16"/>
        <v>431.45315122766249</v>
      </c>
      <c r="AZ8" s="105">
        <f t="shared" si="17"/>
        <v>431.45315122766249</v>
      </c>
      <c r="BA8" s="105">
        <f t="shared" si="18"/>
        <v>431.45315122766249</v>
      </c>
      <c r="BB8" s="105">
        <f t="shared" si="19"/>
        <v>461.45315122766249</v>
      </c>
      <c r="BC8" s="105"/>
    </row>
    <row r="9" spans="1:55" x14ac:dyDescent="0.2">
      <c r="A9" s="117" t="s">
        <v>38</v>
      </c>
      <c r="B9" s="20" t="s">
        <v>24</v>
      </c>
      <c r="C9" s="118" t="s">
        <v>10</v>
      </c>
      <c r="D9" s="135">
        <v>43.110989010989023</v>
      </c>
      <c r="E9" s="136">
        <v>31.657625358838278</v>
      </c>
      <c r="F9" s="136">
        <v>69.426699016192146</v>
      </c>
      <c r="G9" s="136">
        <v>0</v>
      </c>
      <c r="H9" s="136">
        <v>45.379033602017337</v>
      </c>
      <c r="I9" s="136">
        <v>0</v>
      </c>
      <c r="J9" s="136">
        <v>101.26196360404226</v>
      </c>
      <c r="K9" s="136">
        <v>106.06727199685388</v>
      </c>
      <c r="L9" s="136">
        <v>0</v>
      </c>
      <c r="M9" s="136">
        <v>48.6</v>
      </c>
      <c r="N9" s="136">
        <v>0</v>
      </c>
      <c r="O9" s="136">
        <v>39.375</v>
      </c>
      <c r="P9" s="136">
        <v>140.07084850435575</v>
      </c>
      <c r="Q9" s="132"/>
      <c r="R9" s="132"/>
      <c r="S9" s="129">
        <f>IFERROR(VLOOKUP($A9&amp;$B9,'1'!$L$10:$M$49,2,FALSE),0)</f>
        <v>166.77333074267312</v>
      </c>
      <c r="T9" s="129">
        <f>IFERROR(VLOOKUP($A9&amp;$B9,'2'!$L$10:$M$49,2,FALSE),0)</f>
        <v>48.755227015830279</v>
      </c>
      <c r="U9" s="129">
        <f>IFERROR(VLOOKUP($A9&amp;$B9,'3'!$L$10:$M$49,2,FALSE),0)</f>
        <v>105.68572716519282</v>
      </c>
      <c r="V9" s="129">
        <v>0</v>
      </c>
      <c r="W9" s="129">
        <f>IFERROR(VLOOKUP($A9&amp;$B9,'5'!$L$10:$M$49,2,FALSE),0)</f>
        <v>0</v>
      </c>
      <c r="X9" s="129">
        <f>IFERROR(VLOOKUP($A9&amp;$B9,'6'!$L$10:$M$49,2,FALSE),0)</f>
        <v>88.125</v>
      </c>
      <c r="Y9" s="129">
        <f>IFERROR(VLOOKUP($A9&amp;$B9,'7'!$L$10:$M$49,2,FALSE),0)</f>
        <v>0</v>
      </c>
      <c r="Z9" s="129">
        <f>IFERROR(VLOOKUP($A9&amp;$B9,'8'!$L$10:$M$49,2,FALSE),0)</f>
        <v>0</v>
      </c>
      <c r="AA9" s="129">
        <f>IFERROR(VLOOKUP($A9&amp;$B9,'9'!$L$10:$M$49,2,FALSE),0)</f>
        <v>0</v>
      </c>
      <c r="AB9" s="129">
        <f>IFERROR(VLOOKUP($A9&amp;$B9,'10'!$L$10:$M$49,2,FALSE),0)</f>
        <v>0</v>
      </c>
      <c r="AC9" s="129">
        <v>0</v>
      </c>
      <c r="AD9" s="129">
        <v>0</v>
      </c>
      <c r="AE9" s="129">
        <f>IFERROR(VLOOKUP($A9&amp;$B9,'13'!$L$10:$M$49,2,FALSE),0)</f>
        <v>0</v>
      </c>
      <c r="AF9" s="129">
        <f>IFERROR(VLOOKUP($A9&amp;$B9,'14'!$L$10:$M$49,2,FALSE),0)</f>
        <v>0</v>
      </c>
      <c r="AG9" s="142">
        <v>0</v>
      </c>
      <c r="AH9" s="149">
        <f t="shared" si="11"/>
        <v>360.58405790786594</v>
      </c>
      <c r="AI9" s="144">
        <f t="shared" si="1"/>
        <v>360.58405790786594</v>
      </c>
      <c r="AJ9" s="143">
        <f t="shared" si="2"/>
        <v>4</v>
      </c>
      <c r="AK9" s="16">
        <f t="shared" si="12"/>
        <v>-1</v>
      </c>
      <c r="AL9" s="88"/>
      <c r="AN9" s="105" t="str">
        <f t="shared" si="3"/>
        <v>ЦоколовАлексей</v>
      </c>
      <c r="AO9" s="105">
        <f t="shared" si="4"/>
        <v>347.40008410525189</v>
      </c>
      <c r="AP9" s="105">
        <f t="shared" si="5"/>
        <v>412.91145124388277</v>
      </c>
      <c r="AQ9" s="105">
        <f t="shared" si="6"/>
        <v>412.91145124388277</v>
      </c>
      <c r="AR9" s="105">
        <f t="shared" si="7"/>
        <v>412.91145124388277</v>
      </c>
      <c r="AS9" s="105">
        <f t="shared" si="8"/>
        <v>412.91145124388277</v>
      </c>
      <c r="AT9" s="105">
        <f t="shared" si="9"/>
        <v>412.91145124388277</v>
      </c>
      <c r="AU9" s="105">
        <f t="shared" si="13"/>
        <v>412.91145124388277</v>
      </c>
      <c r="AV9" s="105">
        <f t="shared" si="14"/>
        <v>412.91145124388277</v>
      </c>
      <c r="AW9" s="105">
        <f t="shared" si="15"/>
        <v>412.91145124388277</v>
      </c>
      <c r="AX9" s="105">
        <f t="shared" si="10"/>
        <v>412.52990641222169</v>
      </c>
      <c r="AY9" s="105">
        <f t="shared" si="16"/>
        <v>412.52990641222169</v>
      </c>
      <c r="AZ9" s="105">
        <f t="shared" si="17"/>
        <v>412.52990641222169</v>
      </c>
      <c r="BA9" s="105">
        <f t="shared" si="18"/>
        <v>412.91145124388277</v>
      </c>
      <c r="BB9" s="105">
        <f t="shared" si="19"/>
        <v>412.91145124388277</v>
      </c>
      <c r="BC9" s="105"/>
    </row>
    <row r="10" spans="1:55" x14ac:dyDescent="0.2">
      <c r="A10" s="117" t="s">
        <v>25</v>
      </c>
      <c r="B10" s="20" t="s">
        <v>26</v>
      </c>
      <c r="C10" s="118" t="s">
        <v>10</v>
      </c>
      <c r="D10" s="135">
        <v>69.456593406593427</v>
      </c>
      <c r="E10" s="136">
        <v>61.204742360420667</v>
      </c>
      <c r="F10" s="136">
        <v>69.426699016192146</v>
      </c>
      <c r="G10" s="136">
        <v>25.202754776593128</v>
      </c>
      <c r="H10" s="136">
        <v>75.631722670028878</v>
      </c>
      <c r="I10" s="136">
        <v>94.928541017419604</v>
      </c>
      <c r="J10" s="136">
        <v>0</v>
      </c>
      <c r="K10" s="136">
        <v>90.639305160947856</v>
      </c>
      <c r="L10" s="136">
        <v>0</v>
      </c>
      <c r="M10" s="136">
        <v>0</v>
      </c>
      <c r="N10" s="136">
        <v>0</v>
      </c>
      <c r="O10" s="136">
        <v>0</v>
      </c>
      <c r="P10" s="136">
        <v>90.634078443994895</v>
      </c>
      <c r="Q10" s="132"/>
      <c r="R10" s="132"/>
      <c r="S10" s="129">
        <f>IFERROR(VLOOKUP($A10&amp;$B10,'1'!$L$10:$M$49,2,FALSE),0)</f>
        <v>45.073873173695446</v>
      </c>
      <c r="T10" s="129">
        <f>IFERROR(VLOOKUP($A10&amp;$B10,'2'!$L$10:$M$49,2,FALSE),0)</f>
        <v>69.069904939092893</v>
      </c>
      <c r="U10" s="129">
        <f>IFERROR(VLOOKUP($A10&amp;$B10,'3'!$L$10:$M$49,2,FALSE),0)</f>
        <v>78.550202622778443</v>
      </c>
      <c r="V10" s="129">
        <v>0</v>
      </c>
      <c r="W10" s="129">
        <f>IFERROR(VLOOKUP($A10&amp;$B10,'5'!$L$10:$M$49,2,FALSE),0)</f>
        <v>48.6</v>
      </c>
      <c r="X10" s="129">
        <f>IFERROR(VLOOKUP($A10&amp;$B10,'6'!$L$10:$M$49,2,FALSE),0)</f>
        <v>63.75</v>
      </c>
      <c r="Y10" s="129">
        <f>IFERROR(VLOOKUP($A10&amp;$B10,'7'!$L$10:$M$49,2,FALSE),0)</f>
        <v>0</v>
      </c>
      <c r="Z10" s="129">
        <f>IFERROR(VLOOKUP($A10&amp;$B10,'8'!$L$10:$M$49,2,FALSE),0)</f>
        <v>0</v>
      </c>
      <c r="AA10" s="129">
        <f>IFERROR(VLOOKUP($A10&amp;$B10,'9'!$L$10:$M$49,2,FALSE),0)</f>
        <v>134.48245854672075</v>
      </c>
      <c r="AB10" s="129">
        <f>IFERROR(VLOOKUP($A10&amp;$B10,'10'!$L$10:$M$49,2,FALSE),0)</f>
        <v>28.125</v>
      </c>
      <c r="AC10" s="129">
        <v>0</v>
      </c>
      <c r="AD10" s="129">
        <f>IFERROR(VLOOKUP($A10&amp;$B10,'12'!$L$10:$M$49,2,FALSE),0)</f>
        <v>53.199992999999992</v>
      </c>
      <c r="AE10" s="129">
        <f>IFERROR(VLOOKUP($A10&amp;$B10,'13'!$L$10:$M$49,2,FALSE),0)</f>
        <v>0</v>
      </c>
      <c r="AF10" s="129">
        <f>IFERROR(VLOOKUP($A10&amp;$B10,'14'!$L$10:$M$49,2,FALSE),0)</f>
        <v>39.375</v>
      </c>
      <c r="AG10" s="142">
        <v>0</v>
      </c>
      <c r="AH10" s="149">
        <f t="shared" si="11"/>
        <v>282.1025661085921</v>
      </c>
      <c r="AI10" s="144">
        <f t="shared" si="1"/>
        <v>282.1025661085921</v>
      </c>
      <c r="AJ10" s="143">
        <f t="shared" si="2"/>
        <v>5</v>
      </c>
      <c r="AK10" s="16">
        <f t="shared" si="12"/>
        <v>2</v>
      </c>
      <c r="AL10" s="88"/>
      <c r="AN10" s="105" t="str">
        <f t="shared" si="3"/>
        <v>ИсламовДенис</v>
      </c>
      <c r="AO10" s="105">
        <f t="shared" si="4"/>
        <v>276.20192462236236</v>
      </c>
      <c r="AP10" s="105">
        <f t="shared" si="5"/>
        <v>276.20192462236236</v>
      </c>
      <c r="AQ10" s="105">
        <f t="shared" si="6"/>
        <v>276.20192462236236</v>
      </c>
      <c r="AR10" s="105">
        <f t="shared" si="7"/>
        <v>276.20192462236236</v>
      </c>
      <c r="AS10" s="105">
        <f t="shared" si="8"/>
        <v>276.20192462236236</v>
      </c>
      <c r="AT10" s="105">
        <f t="shared" si="9"/>
        <v>276.20192462236236</v>
      </c>
      <c r="AU10" s="105">
        <f t="shared" si="13"/>
        <v>276.20192462236236</v>
      </c>
      <c r="AV10" s="105">
        <f t="shared" si="14"/>
        <v>259.82358622772119</v>
      </c>
      <c r="AW10" s="105">
        <f t="shared" si="15"/>
        <v>259.82358622772119</v>
      </c>
      <c r="AX10" s="105">
        <f t="shared" si="10"/>
        <v>303.66673961349409</v>
      </c>
      <c r="AY10" s="105">
        <f t="shared" si="16"/>
        <v>303.66673961349409</v>
      </c>
      <c r="AZ10" s="105">
        <f t="shared" si="17"/>
        <v>303.66673961349409</v>
      </c>
      <c r="BA10" s="105">
        <f t="shared" si="18"/>
        <v>315.75061543471054</v>
      </c>
      <c r="BB10" s="105">
        <f t="shared" si="19"/>
        <v>315.75061543471054</v>
      </c>
      <c r="BC10" s="105"/>
    </row>
    <row r="11" spans="1:55" x14ac:dyDescent="0.2">
      <c r="A11" s="117" t="s">
        <v>32</v>
      </c>
      <c r="B11" s="20" t="s">
        <v>33</v>
      </c>
      <c r="C11" s="118" t="s">
        <v>10</v>
      </c>
      <c r="D11" s="135">
        <v>23.95054945054946</v>
      </c>
      <c r="E11" s="136">
        <v>11.871609509564355</v>
      </c>
      <c r="F11" s="136">
        <v>54.452312953876202</v>
      </c>
      <c r="G11" s="136">
        <v>1.5751721735370705</v>
      </c>
      <c r="H11" s="136">
        <v>64.28696426952456</v>
      </c>
      <c r="I11" s="136">
        <v>70.554996702136194</v>
      </c>
      <c r="J11" s="136">
        <v>87.577914468360902</v>
      </c>
      <c r="K11" s="136">
        <v>55.926379780159323</v>
      </c>
      <c r="L11" s="136">
        <v>0</v>
      </c>
      <c r="M11" s="136">
        <v>11.390625</v>
      </c>
      <c r="N11" s="136">
        <v>0</v>
      </c>
      <c r="O11" s="136">
        <v>2.625</v>
      </c>
      <c r="P11" s="136">
        <v>0</v>
      </c>
      <c r="Q11" s="132"/>
      <c r="R11" s="132"/>
      <c r="S11" s="129">
        <f>IFERROR(VLOOKUP($A11&amp;$B11,'1'!$L$10:$M$49,2,FALSE),0)</f>
        <v>33.805404880271581</v>
      </c>
      <c r="T11" s="129">
        <f>IFERROR(VLOOKUP($A11&amp;$B11,'2'!$L$10:$M$49,2,FALSE),0)</f>
        <v>48.755227015830279</v>
      </c>
      <c r="U11" s="129">
        <f>IFERROR(VLOOKUP($A11&amp;$B11,'3'!$L$10:$M$49,2,FALSE),0)</f>
        <v>67.124718604919764</v>
      </c>
      <c r="V11" s="129">
        <v>0</v>
      </c>
      <c r="W11" s="129">
        <f>IFERROR(VLOOKUP($A11&amp;$B11,'5'!$L$10:$M$49,2,FALSE),0)</f>
        <v>14.175000000000001</v>
      </c>
      <c r="X11" s="129">
        <f>IFERROR(VLOOKUP($A11&amp;$B11,'6'!$L$10:$M$49,2,FALSE),0)</f>
        <v>0</v>
      </c>
      <c r="Y11" s="129">
        <f>IFERROR(VLOOKUP($A11&amp;$B11,'7'!$L$10:$M$49,2,FALSE),0)</f>
        <v>90.844327465943181</v>
      </c>
      <c r="Z11" s="129">
        <f>IFERROR(VLOOKUP($A11&amp;$B11,'8'!$L$10:$M$49,2,FALSE),0)</f>
        <v>64.862213050539538</v>
      </c>
      <c r="AA11" s="129">
        <f>IFERROR(VLOOKUP($A11&amp;$B11,'9'!$L$10:$M$49,2,FALSE),0)</f>
        <v>66.266718704181244</v>
      </c>
      <c r="AB11" s="129">
        <f>IFERROR(VLOOKUP($A11&amp;$B11,'10'!$L$10:$M$49,2,FALSE),0)</f>
        <v>0</v>
      </c>
      <c r="AC11" s="129">
        <f>IFERROR(VLOOKUP($A11&amp;$B11,'11'!$L$10:$M$49,2,FALSE),0)</f>
        <v>13.5</v>
      </c>
      <c r="AD11" s="129">
        <v>0</v>
      </c>
      <c r="AE11" s="129">
        <f>IFERROR(VLOOKUP($A11&amp;$B11,'13'!$L$10:$M$49,2,FALSE),0)</f>
        <v>0</v>
      </c>
      <c r="AF11" s="129">
        <f>IFERROR(VLOOKUP($A11&amp;$B11,'14'!$L$10:$M$49,2,FALSE),0)</f>
        <v>0</v>
      </c>
      <c r="AG11" s="142">
        <v>0</v>
      </c>
      <c r="AH11" s="149">
        <f t="shared" si="11"/>
        <v>224.23576477504417</v>
      </c>
      <c r="AI11" s="144">
        <f t="shared" si="1"/>
        <v>224.23576477504417</v>
      </c>
      <c r="AJ11" s="143">
        <f t="shared" si="2"/>
        <v>6</v>
      </c>
      <c r="AK11" s="16">
        <f t="shared" si="12"/>
        <v>3</v>
      </c>
      <c r="AL11" s="88"/>
      <c r="AN11" s="105" t="str">
        <f t="shared" si="3"/>
        <v>РязанцевКирилл</v>
      </c>
      <c r="AO11" s="105">
        <f t="shared" si="4"/>
        <v>222.41987544002166</v>
      </c>
      <c r="AP11" s="105">
        <f t="shared" si="5"/>
        <v>222.41987544002166</v>
      </c>
      <c r="AQ11" s="105">
        <f t="shared" si="6"/>
        <v>222.41987544002166</v>
      </c>
      <c r="AR11" s="105">
        <f t="shared" si="7"/>
        <v>225.25762977541686</v>
      </c>
      <c r="AS11" s="105">
        <f t="shared" si="8"/>
        <v>225.25762977541686</v>
      </c>
      <c r="AT11" s="105">
        <f t="shared" si="9"/>
        <v>225.25762977541686</v>
      </c>
      <c r="AU11" s="105">
        <f t="shared" si="13"/>
        <v>225.25762977541686</v>
      </c>
      <c r="AV11" s="105">
        <f t="shared" si="14"/>
        <v>245.54696053922385</v>
      </c>
      <c r="AW11" s="105">
        <f t="shared" si="15"/>
        <v>222.83125912140247</v>
      </c>
      <c r="AX11" s="105">
        <f>LARGE($L11:$AA11,1)+LARGE($L11:$AA11,2)+LARGE($L11:$AA11,3)</f>
        <v>224.23576477504417</v>
      </c>
      <c r="AY11" s="105">
        <f t="shared" si="16"/>
        <v>224.23576477504417</v>
      </c>
      <c r="AZ11" s="105">
        <f t="shared" si="17"/>
        <v>224.23576477504417</v>
      </c>
      <c r="BA11" s="105">
        <f t="shared" si="18"/>
        <v>224.23576477504417</v>
      </c>
      <c r="BB11" s="105">
        <f t="shared" si="19"/>
        <v>224.23576477504417</v>
      </c>
      <c r="BC11" s="105"/>
    </row>
    <row r="12" spans="1:55" x14ac:dyDescent="0.2">
      <c r="A12" s="117" t="s">
        <v>8</v>
      </c>
      <c r="B12" s="20" t="s">
        <v>9</v>
      </c>
      <c r="C12" s="118" t="s">
        <v>10</v>
      </c>
      <c r="D12" s="135">
        <v>203.57967032967042</v>
      </c>
      <c r="E12" s="136">
        <v>156.17761843693549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60</v>
      </c>
      <c r="M12" s="136">
        <v>0</v>
      </c>
      <c r="N12" s="136">
        <v>112.5</v>
      </c>
      <c r="O12" s="136">
        <v>0</v>
      </c>
      <c r="P12" s="136">
        <v>0</v>
      </c>
      <c r="Q12" s="132"/>
      <c r="R12" s="132"/>
      <c r="S12" s="129">
        <f>IFERROR(VLOOKUP($A12&amp;$B12,'1'!$L$10:$M$49,2,FALSE),0)</f>
        <v>105.92360195818429</v>
      </c>
      <c r="T12" s="129">
        <f>IFERROR(VLOOKUP($A12&amp;$B12,'2'!$L$10:$M$49,2,FALSE),0)</f>
        <v>111.73072857794438</v>
      </c>
      <c r="U12" s="129">
        <f>IFERROR(VLOOKUP($A12&amp;$B12,'3'!$L$10:$M$49,2,FALSE),0)</f>
        <v>0</v>
      </c>
      <c r="V12" s="129">
        <v>0</v>
      </c>
      <c r="W12" s="129">
        <f>IFERROR(VLOOKUP($A12&amp;$B12,'5'!$L$10:$M$49,2,FALSE),0)</f>
        <v>0</v>
      </c>
      <c r="X12" s="129">
        <f>IFERROR(VLOOKUP($A12&amp;$B12,'6'!$L$10:$M$49,2,FALSE),0)</f>
        <v>0</v>
      </c>
      <c r="Y12" s="129">
        <f>IFERROR(VLOOKUP($A12&amp;$B12,'7'!$L$10:$M$49,2,FALSE),0)</f>
        <v>0</v>
      </c>
      <c r="Z12" s="129">
        <f>IFERROR(VLOOKUP($A12&amp;$B12,'8'!$L$10:$M$49,2,FALSE),0)</f>
        <v>0</v>
      </c>
      <c r="AA12" s="129">
        <f>IFERROR(VLOOKUP($A12&amp;$B12,'9'!$L$10:$M$49,2,FALSE),0)</f>
        <v>0</v>
      </c>
      <c r="AB12" s="129">
        <f>IFERROR(VLOOKUP($A12&amp;$B12,'10'!$L$10:$M$49,2,FALSE),0)</f>
        <v>0</v>
      </c>
      <c r="AC12" s="129">
        <v>0</v>
      </c>
      <c r="AD12" s="129">
        <v>0</v>
      </c>
      <c r="AE12" s="129">
        <f>IFERROR(VLOOKUP($A12&amp;$B12,'13'!$L$10:$M$49,2,FALSE),0)</f>
        <v>0</v>
      </c>
      <c r="AF12" s="129">
        <f>IFERROR(VLOOKUP($A12&amp;$B12,'14'!$L$10:$M$49,2,FALSE),0)</f>
        <v>0</v>
      </c>
      <c r="AG12" s="142">
        <v>0</v>
      </c>
      <c r="AH12" s="149">
        <f t="shared" si="11"/>
        <v>217.65433053612867</v>
      </c>
      <c r="AI12" s="144">
        <f t="shared" si="1"/>
        <v>217.65433053612867</v>
      </c>
      <c r="AJ12" s="143">
        <f t="shared" si="2"/>
        <v>7</v>
      </c>
      <c r="AK12" s="16">
        <f t="shared" si="12"/>
        <v>-2</v>
      </c>
      <c r="AL12" s="88"/>
      <c r="AN12" s="105" t="str">
        <f t="shared" si="3"/>
        <v>ШеварутинДмитрий</v>
      </c>
      <c r="AO12" s="105">
        <f t="shared" si="4"/>
        <v>472.25728876660594</v>
      </c>
      <c r="AP12" s="105">
        <f t="shared" si="5"/>
        <v>374.60122039511981</v>
      </c>
      <c r="AQ12" s="105">
        <f t="shared" si="6"/>
        <v>330.15433053612867</v>
      </c>
      <c r="AR12" s="105">
        <f t="shared" si="7"/>
        <v>330.15433053612867</v>
      </c>
      <c r="AS12" s="105">
        <f t="shared" si="8"/>
        <v>330.15433053612867</v>
      </c>
      <c r="AT12" s="105">
        <f t="shared" si="9"/>
        <v>330.15433053612867</v>
      </c>
      <c r="AU12" s="105">
        <f t="shared" si="13"/>
        <v>330.15433053612867</v>
      </c>
      <c r="AV12" s="105">
        <f t="shared" si="14"/>
        <v>330.15433053612867</v>
      </c>
      <c r="AW12" s="105">
        <f t="shared" si="15"/>
        <v>330.15433053612867</v>
      </c>
      <c r="AX12" s="105">
        <f t="shared" ref="AX12:AX75" si="20">LARGE($L12:$AA12,1)+LARGE($L12:$AA12,2)+LARGE($L12:$AA12,3)</f>
        <v>330.15433053612867</v>
      </c>
      <c r="AY12" s="105">
        <f t="shared" si="16"/>
        <v>330.15433053612867</v>
      </c>
      <c r="AZ12" s="105">
        <f t="shared" si="17"/>
        <v>330.15433053612867</v>
      </c>
      <c r="BA12" s="105">
        <f t="shared" si="18"/>
        <v>323.57793249431296</v>
      </c>
      <c r="BB12" s="105">
        <f t="shared" si="19"/>
        <v>323.57793249431296</v>
      </c>
      <c r="BC12" s="105"/>
    </row>
    <row r="13" spans="1:55" x14ac:dyDescent="0.2">
      <c r="A13" s="117" t="s">
        <v>255</v>
      </c>
      <c r="B13" s="20" t="s">
        <v>54</v>
      </c>
      <c r="C13" s="118" t="s">
        <v>10</v>
      </c>
      <c r="D13" s="135">
        <v>23.95054945054946</v>
      </c>
      <c r="E13" s="136">
        <v>11.871609509564355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2"/>
      <c r="R13" s="132"/>
      <c r="S13" s="129">
        <f>IFERROR(VLOOKUP($A13&amp;$B13,'1'!$L$10:$M$49,2,FALSE),0)</f>
        <v>0</v>
      </c>
      <c r="T13" s="129">
        <f>IFERROR(VLOOKUP($A13&amp;$B13,'2'!$L$10:$M$49,2,FALSE),0)</f>
        <v>0</v>
      </c>
      <c r="U13" s="129">
        <f>IFERROR(VLOOKUP($A13&amp;$B13,'3'!$L$10:$M$49,2,FALSE),0)</f>
        <v>0</v>
      </c>
      <c r="V13" s="129">
        <v>0</v>
      </c>
      <c r="W13" s="129">
        <f>IFERROR(VLOOKUP($A13&amp;$B13,'5'!$L$10:$M$49,2,FALSE),0)</f>
        <v>0</v>
      </c>
      <c r="X13" s="129">
        <f>IFERROR(VLOOKUP($A13&amp;$B13,'6'!$L$10:$M$49,2,FALSE),0)</f>
        <v>0</v>
      </c>
      <c r="Y13" s="129">
        <f>IFERROR(VLOOKUP($A13&amp;$B13,'7'!$L$10:$M$49,2,FALSE),0)</f>
        <v>0</v>
      </c>
      <c r="Z13" s="129">
        <f>IFERROR(VLOOKUP($A13&amp;$B13,'8'!$L$10:$M$49,2,FALSE),0)</f>
        <v>75.476029731536912</v>
      </c>
      <c r="AA13" s="129">
        <f>IFERROR(VLOOKUP($A13&amp;$B13,'9'!$L$10:$M$49,2,FALSE),0)</f>
        <v>56.521613012389878</v>
      </c>
      <c r="AB13" s="129">
        <f>IFERROR(VLOOKUP($A13&amp;$B13,'10'!$L$10:$M$49,2,FALSE),0)</f>
        <v>0</v>
      </c>
      <c r="AC13" s="129">
        <v>0</v>
      </c>
      <c r="AD13" s="129">
        <v>0</v>
      </c>
      <c r="AE13" s="129">
        <f>IFERROR(VLOOKUP($A13&amp;$B13,'13'!$L$10:$M$49,2,FALSE),0)</f>
        <v>70.5</v>
      </c>
      <c r="AF13" s="129">
        <f>IFERROR(VLOOKUP($A13&amp;$B13,'14'!$L$10:$M$49,2,FALSE),0)</f>
        <v>0</v>
      </c>
      <c r="AG13" s="142">
        <v>0</v>
      </c>
      <c r="AH13" s="149">
        <f t="shared" si="11"/>
        <v>202.4976427439268</v>
      </c>
      <c r="AI13" s="144">
        <f t="shared" si="1"/>
        <v>202.4976427439268</v>
      </c>
      <c r="AJ13" s="143">
        <f t="shared" si="2"/>
        <v>8</v>
      </c>
      <c r="AK13" s="16">
        <f t="shared" si="12"/>
        <v>6</v>
      </c>
      <c r="AL13" s="88"/>
      <c r="AN13" s="105" t="str">
        <f t="shared" si="3"/>
        <v>МисевраИван</v>
      </c>
      <c r="AO13" s="105">
        <f t="shared" si="4"/>
        <v>35.822158960113811</v>
      </c>
      <c r="AP13" s="105">
        <f t="shared" si="5"/>
        <v>11.871609509564355</v>
      </c>
      <c r="AQ13" s="105">
        <f t="shared" si="6"/>
        <v>0</v>
      </c>
      <c r="AR13" s="105">
        <f t="shared" si="7"/>
        <v>0</v>
      </c>
      <c r="AS13" s="105">
        <f t="shared" si="8"/>
        <v>0</v>
      </c>
      <c r="AT13" s="105">
        <f t="shared" si="9"/>
        <v>0</v>
      </c>
      <c r="AU13" s="105">
        <f t="shared" si="13"/>
        <v>0</v>
      </c>
      <c r="AV13" s="105">
        <f t="shared" si="14"/>
        <v>0</v>
      </c>
      <c r="AW13" s="105">
        <f t="shared" si="15"/>
        <v>75.476029731536912</v>
      </c>
      <c r="AX13" s="105">
        <f t="shared" si="20"/>
        <v>131.9976427439268</v>
      </c>
      <c r="AY13" s="105">
        <f t="shared" si="16"/>
        <v>131.9976427439268</v>
      </c>
      <c r="AZ13" s="105">
        <f t="shared" si="17"/>
        <v>131.9976427439268</v>
      </c>
      <c r="BA13" s="105">
        <f t="shared" si="18"/>
        <v>131.9976427439268</v>
      </c>
      <c r="BB13" s="105">
        <f t="shared" si="19"/>
        <v>202.4976427439268</v>
      </c>
      <c r="BC13" s="105"/>
    </row>
    <row r="14" spans="1:55" x14ac:dyDescent="0.2">
      <c r="A14" s="117" t="s">
        <v>29</v>
      </c>
      <c r="B14" s="20" t="s">
        <v>30</v>
      </c>
      <c r="C14" s="118" t="s">
        <v>31</v>
      </c>
      <c r="D14" s="135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109.03954035784683</v>
      </c>
      <c r="J14" s="136">
        <v>0</v>
      </c>
      <c r="K14" s="136">
        <v>142.70869323213068</v>
      </c>
      <c r="L14" s="136">
        <v>0</v>
      </c>
      <c r="M14" s="136">
        <v>48.6</v>
      </c>
      <c r="N14" s="136">
        <v>0</v>
      </c>
      <c r="O14" s="136">
        <v>89.25</v>
      </c>
      <c r="P14" s="136">
        <v>0</v>
      </c>
      <c r="Q14" s="132"/>
      <c r="R14" s="132"/>
      <c r="S14" s="129">
        <f>IFERROR(VLOOKUP($A14&amp;$B14,'1'!$L$10:$M$49,2,FALSE),0)</f>
        <v>49.581260491064988</v>
      </c>
      <c r="T14" s="129">
        <f>IFERROR(VLOOKUP($A14&amp;$B14,'2'!$L$10:$M$49,2,FALSE),0)</f>
        <v>0</v>
      </c>
      <c r="U14" s="129">
        <f>IFERROR(VLOOKUP($A14&amp;$B14,'3'!$L$10:$M$49,2,FALSE),0)</f>
        <v>0</v>
      </c>
      <c r="V14" s="129">
        <v>0</v>
      </c>
      <c r="W14" s="129">
        <f>IFERROR(VLOOKUP($A14&amp;$B14,'5'!$L$10:$M$49,2,FALSE),0)</f>
        <v>36.450000000000003</v>
      </c>
      <c r="X14" s="129">
        <f>IFERROR(VLOOKUP($A14&amp;$B14,'6'!$L$10:$M$49,2,FALSE),0)</f>
        <v>0</v>
      </c>
      <c r="Y14" s="129">
        <f>IFERROR(VLOOKUP($A14&amp;$B14,'7'!$L$10:$M$49,2,FALSE),0)</f>
        <v>0</v>
      </c>
      <c r="Z14" s="129">
        <f>IFERROR(VLOOKUP($A14&amp;$B14,'8'!$L$10:$M$49,2,FALSE),0)</f>
        <v>0</v>
      </c>
      <c r="AA14" s="129">
        <f>IFERROR(VLOOKUP($A14&amp;$B14,'9'!$L$10:$M$49,2,FALSE),0)</f>
        <v>107.19616260970496</v>
      </c>
      <c r="AB14" s="129">
        <f>IFERROR(VLOOKUP($A14&amp;$B14,'10'!$L$10:$M$49,2,FALSE),0)</f>
        <v>0</v>
      </c>
      <c r="AC14" s="129">
        <v>0</v>
      </c>
      <c r="AD14" s="129">
        <f>IFERROR(VLOOKUP($A14&amp;$B14,'12'!$L$10:$M$49,2,FALSE),0)</f>
        <v>2.1</v>
      </c>
      <c r="AE14" s="129">
        <f>IFERROR(VLOOKUP($A14&amp;$B14,'13'!$L$10:$M$49,2,FALSE),0)</f>
        <v>0</v>
      </c>
      <c r="AF14" s="129">
        <f>IFERROR(VLOOKUP($A14&amp;$B14,'14'!$L$10:$M$49,2,FALSE),0)</f>
        <v>31.5</v>
      </c>
      <c r="AG14" s="142">
        <v>0</v>
      </c>
      <c r="AH14" s="149">
        <f t="shared" si="11"/>
        <v>193.22742310076995</v>
      </c>
      <c r="AI14" s="144">
        <f t="shared" si="1"/>
        <v>193.22742310076995</v>
      </c>
      <c r="AJ14" s="143">
        <f t="shared" si="2"/>
        <v>9</v>
      </c>
      <c r="AK14" s="16">
        <f t="shared" si="12"/>
        <v>-1</v>
      </c>
      <c r="AL14" s="88"/>
      <c r="AN14" s="105" t="str">
        <f t="shared" si="3"/>
        <v>ТорлоповЮрий</v>
      </c>
      <c r="AO14" s="105">
        <f t="shared" si="4"/>
        <v>340.99823358997753</v>
      </c>
      <c r="AP14" s="105">
        <f t="shared" si="5"/>
        <v>340.99823358997753</v>
      </c>
      <c r="AQ14" s="105">
        <f t="shared" si="6"/>
        <v>340.99823358997753</v>
      </c>
      <c r="AR14" s="105">
        <f t="shared" si="7"/>
        <v>340.99823358997753</v>
      </c>
      <c r="AS14" s="105">
        <f t="shared" si="8"/>
        <v>340.99823358997753</v>
      </c>
      <c r="AT14" s="105">
        <f t="shared" si="9"/>
        <v>340.99823358997753</v>
      </c>
      <c r="AU14" s="105">
        <f t="shared" si="13"/>
        <v>340.99823358997753</v>
      </c>
      <c r="AV14" s="105">
        <f t="shared" si="14"/>
        <v>281.53995372319565</v>
      </c>
      <c r="AW14" s="105">
        <f t="shared" si="15"/>
        <v>281.53995372319565</v>
      </c>
      <c r="AX14" s="105">
        <f t="shared" si="20"/>
        <v>246.02742310076997</v>
      </c>
      <c r="AY14" s="105">
        <f t="shared" si="16"/>
        <v>246.02742310076997</v>
      </c>
      <c r="AZ14" s="105">
        <f t="shared" si="17"/>
        <v>246.02742310076997</v>
      </c>
      <c r="BA14" s="105">
        <f t="shared" si="18"/>
        <v>246.02742310076994</v>
      </c>
      <c r="BB14" s="105">
        <f t="shared" si="19"/>
        <v>246.02742310076994</v>
      </c>
      <c r="BC14" s="105"/>
    </row>
    <row r="15" spans="1:55" x14ac:dyDescent="0.2">
      <c r="A15" s="117" t="s">
        <v>20</v>
      </c>
      <c r="B15" s="20" t="s">
        <v>21</v>
      </c>
      <c r="C15" s="118" t="s">
        <v>22</v>
      </c>
      <c r="D15" s="135">
        <v>43.110989010989023</v>
      </c>
      <c r="E15" s="136">
        <v>11.871609509564355</v>
      </c>
      <c r="F15" s="136">
        <v>115.7111650269869</v>
      </c>
      <c r="G15" s="136">
        <v>0</v>
      </c>
      <c r="H15" s="136">
        <v>0</v>
      </c>
      <c r="I15" s="136">
        <v>82.100359798849382</v>
      </c>
      <c r="J15" s="136">
        <v>0</v>
      </c>
      <c r="K15" s="136">
        <v>163.92214763150147</v>
      </c>
      <c r="L15" s="136">
        <v>0</v>
      </c>
      <c r="M15" s="136">
        <v>0</v>
      </c>
      <c r="N15" s="136">
        <v>0</v>
      </c>
      <c r="O15" s="136">
        <v>0</v>
      </c>
      <c r="P15" s="136">
        <v>140.07084850435575</v>
      </c>
      <c r="Q15" s="132"/>
      <c r="R15" s="132"/>
      <c r="S15" s="129">
        <f>IFERROR(VLOOKUP($A15&amp;$B15,'1'!$L$10:$M$49,2,FALSE),0)</f>
        <v>40.566485856325897</v>
      </c>
      <c r="T15" s="129">
        <f>IFERROR(VLOOKUP($A15&amp;$B15,'2'!$L$10:$M$49,2,FALSE),0)</f>
        <v>0</v>
      </c>
      <c r="U15" s="129">
        <f>IFERROR(VLOOKUP($A15&amp;$B15,'3'!$L$10:$M$49,2,FALSE),0)</f>
        <v>0</v>
      </c>
      <c r="V15" s="129">
        <v>0</v>
      </c>
      <c r="W15" s="129">
        <f>IFERROR(VLOOKUP($A15&amp;$B15,'5'!$L$10:$M$49,2,FALSE),0)</f>
        <v>0</v>
      </c>
      <c r="X15" s="129">
        <f>IFERROR(VLOOKUP($A15&amp;$B15,'6'!$L$10:$M$49,2,FALSE),0)</f>
        <v>0</v>
      </c>
      <c r="Y15" s="129">
        <f>IFERROR(VLOOKUP($A15&amp;$B15,'7'!$L$10:$M$49,2,FALSE),0)</f>
        <v>0</v>
      </c>
      <c r="Z15" s="129">
        <f>IFERROR(VLOOKUP($A15&amp;$B15,'8'!$L$10:$M$49,2,FALSE),0)</f>
        <v>0</v>
      </c>
      <c r="AA15" s="129">
        <f>IFERROR(VLOOKUP($A15&amp;$B15,'9'!$L$10:$M$49,2,FALSE),0)</f>
        <v>134.48245854672075</v>
      </c>
      <c r="AB15" s="129">
        <f>IFERROR(VLOOKUP($A15&amp;$B15,'10'!$L$10:$M$49,2,FALSE),0)</f>
        <v>0</v>
      </c>
      <c r="AC15" s="129">
        <v>0</v>
      </c>
      <c r="AD15" s="129">
        <v>0</v>
      </c>
      <c r="AE15" s="129">
        <f>IFERROR(VLOOKUP($A15&amp;$B15,'13'!$L$10:$M$49,2,FALSE),0)</f>
        <v>0</v>
      </c>
      <c r="AF15" s="129">
        <f>IFERROR(VLOOKUP($A15&amp;$B15,'14'!$L$10:$M$49,2,FALSE),0)</f>
        <v>0</v>
      </c>
      <c r="AG15" s="142">
        <v>0</v>
      </c>
      <c r="AH15" s="149">
        <f t="shared" si="11"/>
        <v>175.04894440304665</v>
      </c>
      <c r="AI15" s="144">
        <f t="shared" si="1"/>
        <v>175.04894440304665</v>
      </c>
      <c r="AJ15" s="143">
        <f t="shared" si="2"/>
        <v>10</v>
      </c>
      <c r="AK15" s="16">
        <f t="shared" si="12"/>
        <v>-4</v>
      </c>
      <c r="AL15" s="88"/>
      <c r="AN15" s="105" t="str">
        <f t="shared" si="3"/>
        <v>АнинМаксим</v>
      </c>
      <c r="AO15" s="105">
        <f t="shared" si="4"/>
        <v>419.70416116284412</v>
      </c>
      <c r="AP15" s="105">
        <f t="shared" si="5"/>
        <v>419.70416116284412</v>
      </c>
      <c r="AQ15" s="105">
        <f t="shared" si="6"/>
        <v>419.70416116284412</v>
      </c>
      <c r="AR15" s="105">
        <f t="shared" si="7"/>
        <v>386.09335593470655</v>
      </c>
      <c r="AS15" s="105">
        <f t="shared" si="8"/>
        <v>386.09335593470655</v>
      </c>
      <c r="AT15" s="105">
        <f t="shared" si="9"/>
        <v>386.09335593470655</v>
      </c>
      <c r="AU15" s="105">
        <f t="shared" si="13"/>
        <v>386.09335593470655</v>
      </c>
      <c r="AV15" s="105">
        <f t="shared" si="14"/>
        <v>344.55948199218312</v>
      </c>
      <c r="AW15" s="105">
        <f t="shared" si="15"/>
        <v>344.55948199218312</v>
      </c>
      <c r="AX15" s="105">
        <f t="shared" si="20"/>
        <v>315.11979290740237</v>
      </c>
      <c r="AY15" s="105">
        <f t="shared" si="16"/>
        <v>315.11979290740237</v>
      </c>
      <c r="AZ15" s="105">
        <f t="shared" si="17"/>
        <v>315.11979290740237</v>
      </c>
      <c r="BA15" s="105">
        <f t="shared" si="18"/>
        <v>409.03576559779725</v>
      </c>
      <c r="BB15" s="105">
        <f t="shared" si="19"/>
        <v>409.03576559779725</v>
      </c>
      <c r="BC15" s="105"/>
    </row>
    <row r="16" spans="1:55" x14ac:dyDescent="0.2">
      <c r="A16" s="117" t="s">
        <v>224</v>
      </c>
      <c r="B16" s="20" t="s">
        <v>225</v>
      </c>
      <c r="C16" s="122" t="s">
        <v>10</v>
      </c>
      <c r="D16" s="135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2"/>
      <c r="R16" s="132"/>
      <c r="S16" s="129">
        <f>IFERROR(VLOOKUP($A16&amp;$B16,'1'!$L$10:$M$49,2,FALSE),0)</f>
        <v>9.0147746347390889</v>
      </c>
      <c r="T16" s="129">
        <f>IFERROR(VLOOKUP($A16&amp;$B16,'2'!$L$10:$M$49,2,FALSE),0)</f>
        <v>0</v>
      </c>
      <c r="U16" s="129">
        <f>IFERROR(VLOOKUP($A16&amp;$B16,'3'!$L$10:$M$49,2,FALSE),0)</f>
        <v>48.5583070758994</v>
      </c>
      <c r="V16" s="129">
        <v>0</v>
      </c>
      <c r="W16" s="129">
        <f>IFERROR(VLOOKUP($A16&amp;$B16,'5'!$L$10:$M$49,2,FALSE),0)</f>
        <v>0</v>
      </c>
      <c r="X16" s="129">
        <f>IFERROR(VLOOKUP($A16&amp;$B16,'6'!$L$10:$M$49,2,FALSE),0)</f>
        <v>0</v>
      </c>
      <c r="Y16" s="129">
        <f>IFERROR(VLOOKUP($A16&amp;$B16,'7'!$L$10:$M$49,2,FALSE),0)</f>
        <v>67.224802324797949</v>
      </c>
      <c r="Z16" s="129">
        <f>IFERROR(VLOOKUP($A16&amp;$B16,'8'!$L$10:$M$49,2,FALSE),0)</f>
        <v>0</v>
      </c>
      <c r="AA16" s="129">
        <f>IFERROR(VLOOKUP($A16&amp;$B16,'9'!$L$10:$M$49,2,FALSE),0)</f>
        <v>38.980422767165436</v>
      </c>
      <c r="AB16" s="129">
        <f>IFERROR(VLOOKUP($A16&amp;$B16,'10'!$L$10:$M$49,2,FALSE),0)</f>
        <v>0</v>
      </c>
      <c r="AC16" s="129">
        <v>0</v>
      </c>
      <c r="AD16" s="129">
        <v>0</v>
      </c>
      <c r="AE16" s="129">
        <f>IFERROR(VLOOKUP($A16&amp;$B16,'13'!$L$10:$M$49,2,FALSE),0)</f>
        <v>0</v>
      </c>
      <c r="AF16" s="129">
        <f>IFERROR(VLOOKUP($A16&amp;$B16,'14'!$L$10:$M$49,2,FALSE),0)</f>
        <v>0</v>
      </c>
      <c r="AG16" s="142">
        <v>0</v>
      </c>
      <c r="AH16" s="149">
        <f t="shared" si="11"/>
        <v>154.76353216786279</v>
      </c>
      <c r="AI16" s="144">
        <f t="shared" si="1"/>
        <v>154.76353216786279</v>
      </c>
      <c r="AJ16" s="143">
        <f t="shared" si="2"/>
        <v>11</v>
      </c>
      <c r="AK16" s="16">
        <f t="shared" si="12"/>
        <v>0</v>
      </c>
      <c r="AL16" s="88"/>
      <c r="AN16" s="105" t="str">
        <f t="shared" si="3"/>
        <v>ОстроуховЛеонид</v>
      </c>
      <c r="AO16" s="105">
        <f t="shared" si="4"/>
        <v>0</v>
      </c>
      <c r="AP16" s="105">
        <f t="shared" si="5"/>
        <v>9.0147746347390889</v>
      </c>
      <c r="AQ16" s="105">
        <f t="shared" si="6"/>
        <v>9.0147746347390889</v>
      </c>
      <c r="AR16" s="105">
        <f t="shared" si="7"/>
        <v>57.57308171063849</v>
      </c>
      <c r="AS16" s="105">
        <f t="shared" si="8"/>
        <v>57.57308171063849</v>
      </c>
      <c r="AT16" s="105">
        <f t="shared" si="9"/>
        <v>57.57308171063849</v>
      </c>
      <c r="AU16" s="105">
        <f t="shared" si="13"/>
        <v>57.57308171063849</v>
      </c>
      <c r="AV16" s="105">
        <f t="shared" si="14"/>
        <v>124.79788403543644</v>
      </c>
      <c r="AW16" s="105">
        <f t="shared" si="15"/>
        <v>124.79788403543644</v>
      </c>
      <c r="AX16" s="105">
        <f t="shared" si="20"/>
        <v>154.76353216786279</v>
      </c>
      <c r="AY16" s="105">
        <f t="shared" si="16"/>
        <v>154.76353216786279</v>
      </c>
      <c r="AZ16" s="105">
        <f t="shared" si="17"/>
        <v>154.76353216786279</v>
      </c>
      <c r="BA16" s="105">
        <f t="shared" si="18"/>
        <v>154.76353216786279</v>
      </c>
      <c r="BB16" s="105">
        <f t="shared" si="19"/>
        <v>154.76353216786279</v>
      </c>
      <c r="BC16" s="105"/>
    </row>
    <row r="17" spans="1:55" x14ac:dyDescent="0.2">
      <c r="A17" s="117" t="s">
        <v>235</v>
      </c>
      <c r="B17" s="20" t="s">
        <v>122</v>
      </c>
      <c r="C17" s="122" t="s">
        <v>10</v>
      </c>
      <c r="D17" s="135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2"/>
      <c r="R17" s="132"/>
      <c r="S17" s="129">
        <f>IFERROR(VLOOKUP($A17&amp;$B17,'1'!$L$10:$M$49,2,FALSE),0)</f>
        <v>0</v>
      </c>
      <c r="T17" s="129">
        <f>IFERROR(VLOOKUP($A17&amp;$B17,'2'!$L$10:$M$49,2,FALSE),0)</f>
        <v>0</v>
      </c>
      <c r="U17" s="129">
        <f>IFERROR(VLOOKUP($A17&amp;$B17,'3'!$L$10:$M$49,2,FALSE),0)</f>
        <v>57.127420089293409</v>
      </c>
      <c r="V17" s="129">
        <v>0</v>
      </c>
      <c r="W17" s="129">
        <f>IFERROR(VLOOKUP($A17&amp;$B17,'5'!$L$10:$M$49,2,FALSE),0)</f>
        <v>0</v>
      </c>
      <c r="X17" s="129">
        <f>IFERROR(VLOOKUP($A17&amp;$B17,'6'!$L$10:$M$49,2,FALSE),0)</f>
        <v>0</v>
      </c>
      <c r="Y17" s="129">
        <f>IFERROR(VLOOKUP($A17&amp;$B17,'7'!$L$10:$M$49,2,FALSE),0)</f>
        <v>77.217678346051713</v>
      </c>
      <c r="Z17" s="129">
        <f>IFERROR(VLOOKUP($A17&amp;$B17,'8'!$L$10:$M$49,2,FALSE),0)</f>
        <v>0</v>
      </c>
      <c r="AA17" s="129">
        <f>IFERROR(VLOOKUP($A17&amp;$B17,'9'!$L$10:$M$49,2,FALSE),0)</f>
        <v>19.490211383582718</v>
      </c>
      <c r="AB17" s="129">
        <f>IFERROR(VLOOKUP($A17&amp;$B17,'10'!$L$10:$M$49,2,FALSE),0)</f>
        <v>0</v>
      </c>
      <c r="AC17" s="129">
        <v>0</v>
      </c>
      <c r="AD17" s="129">
        <v>0</v>
      </c>
      <c r="AE17" s="129">
        <f>IFERROR(VLOOKUP($A17&amp;$B17,'13'!$L$10:$M$49,2,FALSE),0)</f>
        <v>0</v>
      </c>
      <c r="AF17" s="129">
        <f>IFERROR(VLOOKUP($A17&amp;$B17,'14'!$L$10:$M$49,2,FALSE),0)</f>
        <v>0</v>
      </c>
      <c r="AG17" s="142">
        <v>0</v>
      </c>
      <c r="AH17" s="149">
        <f t="shared" si="11"/>
        <v>153.83530981892784</v>
      </c>
      <c r="AI17" s="144">
        <f t="shared" si="1"/>
        <v>153.83530981892784</v>
      </c>
      <c r="AJ17" s="143">
        <f t="shared" si="2"/>
        <v>12</v>
      </c>
      <c r="AK17" s="16">
        <f t="shared" si="12"/>
        <v>0</v>
      </c>
      <c r="AL17" s="88"/>
      <c r="AN17" s="105" t="str">
        <f t="shared" si="3"/>
        <v>ЛабычЕвгений</v>
      </c>
      <c r="AO17" s="105">
        <f t="shared" si="4"/>
        <v>0</v>
      </c>
      <c r="AP17" s="105">
        <f t="shared" si="5"/>
        <v>0</v>
      </c>
      <c r="AQ17" s="105">
        <f t="shared" si="6"/>
        <v>0</v>
      </c>
      <c r="AR17" s="105">
        <f t="shared" si="7"/>
        <v>57.127420089293409</v>
      </c>
      <c r="AS17" s="105">
        <f t="shared" si="8"/>
        <v>57.127420089293409</v>
      </c>
      <c r="AT17" s="105">
        <f t="shared" si="9"/>
        <v>57.127420089293409</v>
      </c>
      <c r="AU17" s="105">
        <f t="shared" si="13"/>
        <v>57.127420089293409</v>
      </c>
      <c r="AV17" s="105">
        <f t="shared" si="14"/>
        <v>134.34509843534511</v>
      </c>
      <c r="AW17" s="105">
        <f t="shared" si="15"/>
        <v>134.34509843534511</v>
      </c>
      <c r="AX17" s="105">
        <f t="shared" si="20"/>
        <v>153.83530981892784</v>
      </c>
      <c r="AY17" s="105">
        <f t="shared" si="16"/>
        <v>153.83530981892784</v>
      </c>
      <c r="AZ17" s="105">
        <f t="shared" si="17"/>
        <v>153.83530981892784</v>
      </c>
      <c r="BA17" s="105">
        <f t="shared" si="18"/>
        <v>153.83530981892784</v>
      </c>
      <c r="BB17" s="105">
        <f t="shared" si="19"/>
        <v>153.83530981892784</v>
      </c>
      <c r="BC17" s="105"/>
    </row>
    <row r="18" spans="1:55" x14ac:dyDescent="0.2">
      <c r="A18" s="117" t="s">
        <v>188</v>
      </c>
      <c r="B18" s="20" t="s">
        <v>200</v>
      </c>
      <c r="C18" s="122" t="s">
        <v>10</v>
      </c>
      <c r="D18" s="135">
        <v>23.95054945054946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42.42690879874155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2"/>
      <c r="R18" s="132"/>
      <c r="S18" s="129">
        <f>IFERROR(VLOOKUP($A18&amp;$B18,'1'!$L$10:$M$49,2,FALSE),0)</f>
        <v>18.029549269478178</v>
      </c>
      <c r="T18" s="129">
        <f>IFERROR(VLOOKUP($A18&amp;$B18,'2'!$L$10:$M$49,2,FALSE),0)</f>
        <v>48.755227015830279</v>
      </c>
      <c r="U18" s="129">
        <f>IFERROR(VLOOKUP($A18&amp;$B18,'3'!$L$10:$M$49,2,FALSE),0)</f>
        <v>0</v>
      </c>
      <c r="V18" s="129">
        <v>0</v>
      </c>
      <c r="W18" s="129">
        <f>IFERROR(VLOOKUP($A18&amp;$B18,'5'!$L$10:$M$49,2,FALSE),0)</f>
        <v>0</v>
      </c>
      <c r="X18" s="129">
        <f>IFERROR(VLOOKUP($A18&amp;$B18,'6'!$L$10:$M$49,2,FALSE),0)</f>
        <v>0</v>
      </c>
      <c r="Y18" s="129">
        <f>IFERROR(VLOOKUP($A18&amp;$B18,'7'!$L$10:$M$49,2,FALSE),0)</f>
        <v>0</v>
      </c>
      <c r="Z18" s="129">
        <f>IFERROR(VLOOKUP($A18&amp;$B18,'8'!$L$10:$M$49,2,FALSE),0)</f>
        <v>0</v>
      </c>
      <c r="AA18" s="129">
        <f>IFERROR(VLOOKUP($A18&amp;$B18,'9'!$L$10:$M$49,2,FALSE),0)</f>
        <v>31.184338213732349</v>
      </c>
      <c r="AB18" s="129">
        <f>IFERROR(VLOOKUP($A18&amp;$B18,'10'!$L$10:$M$49,2,FALSE),0)</f>
        <v>0</v>
      </c>
      <c r="AC18" s="129">
        <v>0</v>
      </c>
      <c r="AD18" s="129">
        <v>0</v>
      </c>
      <c r="AE18" s="129">
        <f>IFERROR(VLOOKUP($A18&amp;$B18,'13'!$L$10:$M$49,2,FALSE),0)</f>
        <v>0</v>
      </c>
      <c r="AF18" s="129">
        <f>IFERROR(VLOOKUP($A18&amp;$B18,'14'!$L$10:$M$49,2,FALSE),0)</f>
        <v>0</v>
      </c>
      <c r="AG18" s="142">
        <v>0</v>
      </c>
      <c r="AH18" s="149">
        <f t="shared" si="11"/>
        <v>97.969114499040813</v>
      </c>
      <c r="AI18" s="144">
        <f t="shared" si="1"/>
        <v>97.969114499040813</v>
      </c>
      <c r="AJ18" s="143">
        <f t="shared" si="2"/>
        <v>13</v>
      </c>
      <c r="AK18" s="16">
        <f t="shared" si="12"/>
        <v>2</v>
      </c>
      <c r="AL18" s="88"/>
      <c r="AN18" s="105" t="str">
        <f t="shared" si="3"/>
        <v>ЯшинДаниил</v>
      </c>
      <c r="AO18" s="105">
        <f t="shared" si="4"/>
        <v>66.37745824929101</v>
      </c>
      <c r="AP18" s="105">
        <f t="shared" si="5"/>
        <v>60.456458068219732</v>
      </c>
      <c r="AQ18" s="105">
        <f t="shared" si="6"/>
        <v>109.21168508405002</v>
      </c>
      <c r="AR18" s="105">
        <f t="shared" si="7"/>
        <v>109.21168508405002</v>
      </c>
      <c r="AS18" s="105">
        <f t="shared" si="8"/>
        <v>109.21168508405002</v>
      </c>
      <c r="AT18" s="105">
        <f t="shared" si="9"/>
        <v>109.21168508405002</v>
      </c>
      <c r="AU18" s="105">
        <f t="shared" si="13"/>
        <v>109.21168508405002</v>
      </c>
      <c r="AV18" s="105">
        <f t="shared" si="14"/>
        <v>109.21168508405002</v>
      </c>
      <c r="AW18" s="105">
        <f t="shared" si="15"/>
        <v>109.21168508405002</v>
      </c>
      <c r="AX18" s="105">
        <f t="shared" si="20"/>
        <v>97.969114499040813</v>
      </c>
      <c r="AY18" s="105">
        <f t="shared" si="16"/>
        <v>97.969114499040813</v>
      </c>
      <c r="AZ18" s="105">
        <f t="shared" si="17"/>
        <v>97.969114499040813</v>
      </c>
      <c r="BA18" s="105">
        <f t="shared" si="18"/>
        <v>111.12390344329498</v>
      </c>
      <c r="BB18" s="105">
        <f t="shared" si="19"/>
        <v>111.12390344329498</v>
      </c>
      <c r="BC18" s="105"/>
    </row>
    <row r="19" spans="1:55" x14ac:dyDescent="0.2">
      <c r="A19" s="117" t="s">
        <v>77</v>
      </c>
      <c r="B19" s="20" t="s">
        <v>15</v>
      </c>
      <c r="C19" s="119" t="s">
        <v>10</v>
      </c>
      <c r="D19" s="135">
        <v>0</v>
      </c>
      <c r="E19" s="136">
        <v>2.1105083572558851</v>
      </c>
      <c r="F19" s="136">
        <v>0</v>
      </c>
      <c r="G19" s="136">
        <v>0</v>
      </c>
      <c r="H19" s="136">
        <v>0</v>
      </c>
      <c r="I19" s="136">
        <v>0</v>
      </c>
      <c r="J19" s="136">
        <v>8.8946319381929015</v>
      </c>
      <c r="K19" s="136">
        <v>0</v>
      </c>
      <c r="L19" s="136">
        <v>8.4375</v>
      </c>
      <c r="M19" s="136">
        <v>0</v>
      </c>
      <c r="N19" s="136">
        <v>0</v>
      </c>
      <c r="O19" s="136">
        <v>0</v>
      </c>
      <c r="P19" s="136">
        <v>39.549416048288684</v>
      </c>
      <c r="Q19" s="132"/>
      <c r="R19" s="132"/>
      <c r="S19" s="129">
        <f>IFERROR(VLOOKUP($A19&amp;$B19,'1'!$L$10:$M$49,2,FALSE),0)</f>
        <v>0</v>
      </c>
      <c r="T19" s="129">
        <f>IFERROR(VLOOKUP($A19&amp;$B19,'2'!$L$10:$M$49,2,FALSE),0)</f>
        <v>30.472016884893918</v>
      </c>
      <c r="U19" s="129">
        <f>IFERROR(VLOOKUP($A19&amp;$B19,'3'!$L$10:$M$49,2,FALSE),0)</f>
        <v>0</v>
      </c>
      <c r="V19" s="129">
        <v>0</v>
      </c>
      <c r="W19" s="129">
        <f>IFERROR(VLOOKUP($A19&amp;$B19,'5'!$L$10:$M$49,2,FALSE),0)</f>
        <v>2.0249999999999999</v>
      </c>
      <c r="X19" s="129">
        <f>IFERROR(VLOOKUP($A19&amp;$B19,'6'!$L$10:$M$49,2,FALSE),0)</f>
        <v>1.875</v>
      </c>
      <c r="Y19" s="129">
        <f>IFERROR(VLOOKUP($A19&amp;$B19,'7'!$L$10:$M$49,2,FALSE),0)</f>
        <v>0</v>
      </c>
      <c r="Z19" s="129">
        <f>IFERROR(VLOOKUP($A19&amp;$B19,'8'!$L$10:$M$49,2,FALSE),0)</f>
        <v>0</v>
      </c>
      <c r="AA19" s="129">
        <f>IFERROR(VLOOKUP($A19&amp;$B19,'9'!$L$10:$M$49,2,FALSE),0)</f>
        <v>0</v>
      </c>
      <c r="AB19" s="129">
        <f>IFERROR(VLOOKUP($A19&amp;$B19,'10'!$L$10:$M$49,2,FALSE),0)</f>
        <v>1.875</v>
      </c>
      <c r="AC19" s="129">
        <v>0</v>
      </c>
      <c r="AD19" s="129">
        <v>0</v>
      </c>
      <c r="AE19" s="129">
        <f>IFERROR(VLOOKUP($A19&amp;$B19,'13'!$L$10:$M$49,2,FALSE),0)</f>
        <v>60</v>
      </c>
      <c r="AF19" s="129">
        <f>IFERROR(VLOOKUP($A19&amp;$B19,'14'!$L$10:$M$49,2,FALSE),0)</f>
        <v>0</v>
      </c>
      <c r="AG19" s="142">
        <v>0</v>
      </c>
      <c r="AH19" s="149">
        <f t="shared" si="11"/>
        <v>92.497016884893924</v>
      </c>
      <c r="AI19" s="144">
        <f t="shared" si="1"/>
        <v>92.497016884893924</v>
      </c>
      <c r="AJ19" s="143">
        <f t="shared" si="2"/>
        <v>14</v>
      </c>
      <c r="AK19" s="16">
        <f t="shared" si="12"/>
        <v>4</v>
      </c>
      <c r="AL19" s="88"/>
      <c r="AN19" s="105" t="str">
        <f t="shared" si="3"/>
        <v>БарулинАндрей</v>
      </c>
      <c r="AO19" s="105">
        <f t="shared" si="4"/>
        <v>56.881547986481586</v>
      </c>
      <c r="AP19" s="105">
        <f t="shared" si="5"/>
        <v>56.881547986481586</v>
      </c>
      <c r="AQ19" s="105">
        <f t="shared" si="6"/>
        <v>78.916064871375511</v>
      </c>
      <c r="AR19" s="105">
        <f t="shared" si="7"/>
        <v>78.916064871375511</v>
      </c>
      <c r="AS19" s="105">
        <f t="shared" si="8"/>
        <v>78.916064871375511</v>
      </c>
      <c r="AT19" s="105">
        <f t="shared" si="9"/>
        <v>78.916064871375511</v>
      </c>
      <c r="AU19" s="105">
        <f t="shared" si="13"/>
        <v>78.916064871375511</v>
      </c>
      <c r="AV19" s="105">
        <f t="shared" si="14"/>
        <v>78.916064871375511</v>
      </c>
      <c r="AW19" s="105">
        <f t="shared" si="15"/>
        <v>78.458932933182609</v>
      </c>
      <c r="AX19" s="105">
        <f t="shared" si="20"/>
        <v>78.458932933182609</v>
      </c>
      <c r="AY19" s="105">
        <f t="shared" si="16"/>
        <v>72.046432933182615</v>
      </c>
      <c r="AZ19" s="105">
        <f t="shared" si="17"/>
        <v>72.046432933182615</v>
      </c>
      <c r="BA19" s="105">
        <f t="shared" si="18"/>
        <v>78.458932933182609</v>
      </c>
      <c r="BB19" s="105">
        <f t="shared" si="19"/>
        <v>130.02143293318261</v>
      </c>
      <c r="BC19" s="105"/>
    </row>
    <row r="20" spans="1:55" x14ac:dyDescent="0.2">
      <c r="A20" s="117" t="s">
        <v>191</v>
      </c>
      <c r="B20" s="20" t="s">
        <v>24</v>
      </c>
      <c r="C20" s="122" t="s">
        <v>10</v>
      </c>
      <c r="D20" s="135">
        <v>2.3950549450549459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2"/>
      <c r="R20" s="132"/>
      <c r="S20" s="129">
        <f>IFERROR(VLOOKUP($A20&amp;$B20,'1'!$L$10:$M$49,2,FALSE),0)</f>
        <v>12.677026830101843</v>
      </c>
      <c r="T20" s="129">
        <f>IFERROR(VLOOKUP($A20&amp;$B20,'2'!$L$10:$M$49,2,FALSE),0)</f>
        <v>0</v>
      </c>
      <c r="U20" s="129">
        <f>IFERROR(VLOOKUP($A20&amp;$B20,'3'!$L$10:$M$49,2,FALSE),0)</f>
        <v>0</v>
      </c>
      <c r="V20" s="129">
        <v>0</v>
      </c>
      <c r="W20" s="129">
        <f>IFERROR(VLOOKUP($A20&amp;$B20,'5'!$L$10:$M$49,2,FALSE),0)</f>
        <v>0</v>
      </c>
      <c r="X20" s="129">
        <f>IFERROR(VLOOKUP($A20&amp;$B20,'6'!$L$10:$M$49,2,FALSE),0)</f>
        <v>0</v>
      </c>
      <c r="Y20" s="129">
        <f>IFERROR(VLOOKUP($A20&amp;$B20,'7'!$L$10:$M$49,2,FALSE),0)</f>
        <v>0</v>
      </c>
      <c r="Z20" s="129">
        <f>IFERROR(VLOOKUP($A20&amp;$B20,'8'!$L$10:$M$49,2,FALSE),0)</f>
        <v>0</v>
      </c>
      <c r="AA20" s="129">
        <f>IFERROR(VLOOKUP($A20&amp;$B20,'9'!$L$10:$M$49,2,FALSE),0)</f>
        <v>77.960845534330872</v>
      </c>
      <c r="AB20" s="129">
        <f>IFERROR(VLOOKUP($A20&amp;$B20,'10'!$L$10:$M$49,2,FALSE),0)</f>
        <v>0</v>
      </c>
      <c r="AC20" s="129">
        <v>0</v>
      </c>
      <c r="AD20" s="129">
        <v>0</v>
      </c>
      <c r="AE20" s="129">
        <f>IFERROR(VLOOKUP($A20&amp;$B20,'13'!$L$10:$M$49,2,FALSE),0)</f>
        <v>0</v>
      </c>
      <c r="AF20" s="129">
        <f>IFERROR(VLOOKUP($A20&amp;$B20,'14'!$L$10:$M$49,2,FALSE),0)</f>
        <v>0</v>
      </c>
      <c r="AG20" s="142">
        <v>0</v>
      </c>
      <c r="AH20" s="149">
        <f t="shared" si="11"/>
        <v>90.63787236443271</v>
      </c>
      <c r="AI20" s="144">
        <f t="shared" si="1"/>
        <v>90.63787236443271</v>
      </c>
      <c r="AJ20" s="143">
        <f t="shared" si="2"/>
        <v>15</v>
      </c>
      <c r="AK20" s="16">
        <f t="shared" si="12"/>
        <v>1</v>
      </c>
      <c r="AL20" s="88"/>
      <c r="AN20" s="105" t="str">
        <f t="shared" si="3"/>
        <v>КротовАлексей</v>
      </c>
      <c r="AO20" s="105">
        <f t="shared" si="4"/>
        <v>2.3950549450549459</v>
      </c>
      <c r="AP20" s="105">
        <f t="shared" si="5"/>
        <v>12.677026830101843</v>
      </c>
      <c r="AQ20" s="105">
        <f t="shared" si="6"/>
        <v>12.677026830101843</v>
      </c>
      <c r="AR20" s="105">
        <f t="shared" si="7"/>
        <v>12.677026830101843</v>
      </c>
      <c r="AS20" s="105">
        <f t="shared" si="8"/>
        <v>12.677026830101843</v>
      </c>
      <c r="AT20" s="105">
        <f t="shared" si="9"/>
        <v>12.677026830101843</v>
      </c>
      <c r="AU20" s="105">
        <f t="shared" si="13"/>
        <v>12.677026830101843</v>
      </c>
      <c r="AV20" s="105">
        <f t="shared" si="14"/>
        <v>12.677026830101843</v>
      </c>
      <c r="AW20" s="105">
        <f t="shared" si="15"/>
        <v>12.677026830101843</v>
      </c>
      <c r="AX20" s="105">
        <f t="shared" si="20"/>
        <v>90.63787236443271</v>
      </c>
      <c r="AY20" s="105">
        <f t="shared" si="16"/>
        <v>90.63787236443271</v>
      </c>
      <c r="AZ20" s="105">
        <f t="shared" si="17"/>
        <v>90.63787236443271</v>
      </c>
      <c r="BA20" s="105">
        <f t="shared" si="18"/>
        <v>90.63787236443271</v>
      </c>
      <c r="BB20" s="105">
        <f t="shared" si="19"/>
        <v>90.63787236443271</v>
      </c>
      <c r="BC20" s="105"/>
    </row>
    <row r="21" spans="1:55" x14ac:dyDescent="0.2">
      <c r="A21" s="117" t="s">
        <v>232</v>
      </c>
      <c r="B21" s="20" t="s">
        <v>65</v>
      </c>
      <c r="C21" s="122" t="s">
        <v>18</v>
      </c>
      <c r="D21" s="135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2"/>
      <c r="R21" s="132"/>
      <c r="S21" s="129">
        <f>IFERROR(VLOOKUP($A21&amp;$B21,'1'!$L$10:$M$49,2,FALSE),0)</f>
        <v>0</v>
      </c>
      <c r="T21" s="129">
        <f>IFERROR(VLOOKUP($A21&amp;$B21,'2'!$L$10:$M$49,2,FALSE),0)</f>
        <v>30.472016884893918</v>
      </c>
      <c r="U21" s="129">
        <f>IFERROR(VLOOKUP($A21&amp;$B21,'3'!$L$10:$M$49,2,FALSE),0)</f>
        <v>0</v>
      </c>
      <c r="V21" s="129">
        <v>0</v>
      </c>
      <c r="W21" s="129">
        <f>IFERROR(VLOOKUP($A21&amp;$B21,'5'!$L$10:$M$49,2,FALSE),0)</f>
        <v>0</v>
      </c>
      <c r="X21" s="129">
        <f>IFERROR(VLOOKUP($A21&amp;$B21,'6'!$L$10:$M$49,2,FALSE),0)</f>
        <v>0</v>
      </c>
      <c r="Y21" s="129">
        <f>IFERROR(VLOOKUP($A21&amp;$B21,'7'!$L$10:$M$49,2,FALSE),0)</f>
        <v>0</v>
      </c>
      <c r="Z21" s="129">
        <f>IFERROR(VLOOKUP($A21&amp;$B21,'8'!$L$10:$M$49,2,FALSE),0)</f>
        <v>55.427709334097429</v>
      </c>
      <c r="AA21" s="129">
        <f>IFERROR(VLOOKUP($A21&amp;$B21,'9'!$L$10:$M$49,2,FALSE),0)</f>
        <v>0</v>
      </c>
      <c r="AB21" s="129">
        <f>IFERROR(VLOOKUP($A21&amp;$B21,'10'!$L$10:$M$49,2,FALSE),0)</f>
        <v>0</v>
      </c>
      <c r="AC21" s="129">
        <v>0</v>
      </c>
      <c r="AD21" s="129">
        <v>0</v>
      </c>
      <c r="AE21" s="129">
        <f>IFERROR(VLOOKUP($A21&amp;$B21,'13'!$L$10:$M$49,2,FALSE),0)</f>
        <v>0</v>
      </c>
      <c r="AF21" s="129">
        <f>IFERROR(VLOOKUP($A21&amp;$B21,'14'!$L$10:$M$49,2,FALSE),0)</f>
        <v>0</v>
      </c>
      <c r="AG21" s="142">
        <v>0</v>
      </c>
      <c r="AH21" s="149">
        <f t="shared" si="11"/>
        <v>85.899726218991347</v>
      </c>
      <c r="AI21" s="144">
        <f t="shared" si="1"/>
        <v>85.899726218991347</v>
      </c>
      <c r="AJ21" s="143">
        <f t="shared" si="2"/>
        <v>16</v>
      </c>
      <c r="AK21" s="16">
        <f t="shared" si="12"/>
        <v>1</v>
      </c>
      <c r="AL21" s="88"/>
      <c r="AN21" s="105" t="str">
        <f t="shared" si="3"/>
        <v>РудковскийСергей</v>
      </c>
      <c r="AO21" s="105">
        <f t="shared" si="4"/>
        <v>0</v>
      </c>
      <c r="AP21" s="105">
        <f t="shared" si="5"/>
        <v>0</v>
      </c>
      <c r="AQ21" s="105">
        <f t="shared" si="6"/>
        <v>30.472016884893918</v>
      </c>
      <c r="AR21" s="105">
        <f t="shared" si="7"/>
        <v>30.472016884893918</v>
      </c>
      <c r="AS21" s="105">
        <f t="shared" si="8"/>
        <v>30.472016884893918</v>
      </c>
      <c r="AT21" s="105">
        <f t="shared" si="9"/>
        <v>30.472016884893918</v>
      </c>
      <c r="AU21" s="105">
        <f t="shared" si="13"/>
        <v>30.472016884893918</v>
      </c>
      <c r="AV21" s="105">
        <f t="shared" si="14"/>
        <v>30.472016884893918</v>
      </c>
      <c r="AW21" s="105">
        <f t="shared" si="15"/>
        <v>85.899726218991347</v>
      </c>
      <c r="AX21" s="105">
        <f t="shared" si="20"/>
        <v>85.899726218991347</v>
      </c>
      <c r="AY21" s="105">
        <f t="shared" si="16"/>
        <v>85.899726218991347</v>
      </c>
      <c r="AZ21" s="105">
        <f t="shared" si="17"/>
        <v>85.899726218991347</v>
      </c>
      <c r="BA21" s="105">
        <f t="shared" si="18"/>
        <v>85.899726218991347</v>
      </c>
      <c r="BB21" s="105">
        <f t="shared" si="19"/>
        <v>85.899726218991347</v>
      </c>
      <c r="BC21" s="105"/>
    </row>
    <row r="22" spans="1:55" x14ac:dyDescent="0.2">
      <c r="A22" s="120" t="s">
        <v>45</v>
      </c>
      <c r="B22" s="23" t="s">
        <v>46</v>
      </c>
      <c r="C22" s="118" t="s">
        <v>18</v>
      </c>
      <c r="D22" s="135">
        <v>0</v>
      </c>
      <c r="E22" s="136">
        <v>11.871609509564355</v>
      </c>
      <c r="F22" s="136">
        <v>0</v>
      </c>
      <c r="G22" s="136">
        <v>0</v>
      </c>
      <c r="H22" s="136">
        <v>0</v>
      </c>
      <c r="I22" s="136">
        <v>0</v>
      </c>
      <c r="J22" s="136">
        <v>75.262270246247624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56.028339401742308</v>
      </c>
      <c r="Q22" s="132"/>
      <c r="R22" s="132"/>
      <c r="S22" s="129">
        <f>IFERROR(VLOOKUP($A22&amp;$B22,'1'!$L$10:$M$49,2,FALSE),0)</f>
        <v>0</v>
      </c>
      <c r="T22" s="129">
        <f>IFERROR(VLOOKUP($A22&amp;$B22,'2'!$L$10:$M$49,2,FALSE),0)</f>
        <v>30.472016884893918</v>
      </c>
      <c r="U22" s="129">
        <f>IFERROR(VLOOKUP($A22&amp;$B22,'3'!$L$10:$M$49,2,FALSE),0)</f>
        <v>0</v>
      </c>
      <c r="V22" s="129">
        <v>0</v>
      </c>
      <c r="W22" s="129">
        <f>IFERROR(VLOOKUP($A22&amp;$B22,'5'!$L$10:$M$49,2,FALSE),0)</f>
        <v>0</v>
      </c>
      <c r="X22" s="129">
        <f>IFERROR(VLOOKUP($A22&amp;$B22,'6'!$L$10:$M$49,2,FALSE),0)</f>
        <v>1.875</v>
      </c>
      <c r="Y22" s="129">
        <f>IFERROR(VLOOKUP($A22&amp;$B22,'7'!$L$10:$M$49,2,FALSE),0)</f>
        <v>0</v>
      </c>
      <c r="Z22" s="129">
        <f>IFERROR(VLOOKUP($A22&amp;$B22,'8'!$L$10:$M$49,2,FALSE),0)</f>
        <v>47.172518582210579</v>
      </c>
      <c r="AA22" s="129">
        <f>IFERROR(VLOOKUP($A22&amp;$B22,'9'!$L$10:$M$49,2,FALSE),0)</f>
        <v>0</v>
      </c>
      <c r="AB22" s="129">
        <f>IFERROR(VLOOKUP($A22&amp;$B22,'10'!$L$10:$M$49,2,FALSE),0)</f>
        <v>0</v>
      </c>
      <c r="AC22" s="129">
        <v>0</v>
      </c>
      <c r="AD22" s="129">
        <v>0</v>
      </c>
      <c r="AE22" s="129">
        <f>IFERROR(VLOOKUP($A22&amp;$B22,'13'!$L$10:$M$49,2,FALSE),0)</f>
        <v>0</v>
      </c>
      <c r="AF22" s="129">
        <f>IFERROR(VLOOKUP($A22&amp;$B22,'14'!$L$10:$M$49,2,FALSE),0)</f>
        <v>0</v>
      </c>
      <c r="AG22" s="142">
        <v>0</v>
      </c>
      <c r="AH22" s="149">
        <f t="shared" si="11"/>
        <v>79.519535467104504</v>
      </c>
      <c r="AI22" s="144">
        <f t="shared" si="1"/>
        <v>79.519535467104504</v>
      </c>
      <c r="AJ22" s="143">
        <f t="shared" si="2"/>
        <v>17</v>
      </c>
      <c r="AK22" s="16">
        <f t="shared" si="12"/>
        <v>-4</v>
      </c>
      <c r="AL22" s="88"/>
      <c r="AN22" s="105" t="str">
        <f t="shared" si="3"/>
        <v>ВиноградовГлеб</v>
      </c>
      <c r="AO22" s="105">
        <f t="shared" si="4"/>
        <v>143.16221915755429</v>
      </c>
      <c r="AP22" s="105">
        <f t="shared" si="5"/>
        <v>143.16221915755429</v>
      </c>
      <c r="AQ22" s="105">
        <f t="shared" si="6"/>
        <v>161.76262653288384</v>
      </c>
      <c r="AR22" s="105">
        <f t="shared" si="7"/>
        <v>161.76262653288384</v>
      </c>
      <c r="AS22" s="105">
        <f t="shared" si="8"/>
        <v>161.76262653288384</v>
      </c>
      <c r="AT22" s="105">
        <f t="shared" si="9"/>
        <v>161.76262653288384</v>
      </c>
      <c r="AU22" s="105">
        <f t="shared" si="13"/>
        <v>161.76262653288384</v>
      </c>
      <c r="AV22" s="105">
        <f t="shared" si="14"/>
        <v>161.76262653288384</v>
      </c>
      <c r="AW22" s="105">
        <f t="shared" si="15"/>
        <v>133.6728748688468</v>
      </c>
      <c r="AX22" s="105">
        <f t="shared" si="20"/>
        <v>133.6728748688468</v>
      </c>
      <c r="AY22" s="105">
        <f t="shared" si="16"/>
        <v>133.6728748688468</v>
      </c>
      <c r="AZ22" s="105">
        <f t="shared" si="17"/>
        <v>133.6728748688468</v>
      </c>
      <c r="BA22" s="105">
        <f t="shared" si="18"/>
        <v>133.6728748688468</v>
      </c>
      <c r="BB22" s="105">
        <f t="shared" si="19"/>
        <v>133.6728748688468</v>
      </c>
      <c r="BC22" s="105"/>
    </row>
    <row r="23" spans="1:55" x14ac:dyDescent="0.2">
      <c r="A23" s="117" t="s">
        <v>184</v>
      </c>
      <c r="B23" s="20" t="s">
        <v>84</v>
      </c>
      <c r="C23" s="122" t="s">
        <v>10</v>
      </c>
      <c r="D23" s="135">
        <v>2.3950549450549459</v>
      </c>
      <c r="E23" s="136">
        <v>2.1105083572558851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2"/>
      <c r="R23" s="132"/>
      <c r="S23" s="129">
        <f>IFERROR(VLOOKUP($A23&amp;$B23,'1'!$L$10:$M$49,2,FALSE),0)</f>
        <v>12.677026830101843</v>
      </c>
      <c r="T23" s="129">
        <f>IFERROR(VLOOKUP($A23&amp;$B23,'2'!$L$10:$M$49,2,FALSE),0)</f>
        <v>0</v>
      </c>
      <c r="U23" s="129">
        <f>IFERROR(VLOOKUP($A23&amp;$B23,'3'!$L$10:$M$49,2,FALSE),0)</f>
        <v>0</v>
      </c>
      <c r="V23" s="129">
        <v>0</v>
      </c>
      <c r="W23" s="129">
        <f>IFERROR(VLOOKUP($A23&amp;$B23,'5'!$L$10:$M$49,2,FALSE),0)</f>
        <v>0</v>
      </c>
      <c r="X23" s="129">
        <f>IFERROR(VLOOKUP($A23&amp;$B23,'6'!$L$10:$M$49,2,FALSE),0)</f>
        <v>0</v>
      </c>
      <c r="Y23" s="129">
        <f>IFERROR(VLOOKUP($A23&amp;$B23,'7'!$L$10:$M$49,2,FALSE),0)</f>
        <v>0</v>
      </c>
      <c r="Z23" s="129">
        <f>IFERROR(VLOOKUP($A23&amp;$B23,'8'!$L$10:$M$49,2,FALSE),0)</f>
        <v>28.30351114932634</v>
      </c>
      <c r="AA23" s="129">
        <f>IFERROR(VLOOKUP($A23&amp;$B23,'9'!$L$10:$M$49,2,FALSE),0)</f>
        <v>27.286295937015808</v>
      </c>
      <c r="AB23" s="129">
        <f>IFERROR(VLOOKUP($A23&amp;$B23,'10'!$L$10:$M$49,2,FALSE),0)</f>
        <v>0</v>
      </c>
      <c r="AC23" s="129">
        <v>0</v>
      </c>
      <c r="AD23" s="129">
        <v>0</v>
      </c>
      <c r="AE23" s="129">
        <f>IFERROR(VLOOKUP($A23&amp;$B23,'13'!$L$10:$M$49,2,FALSE),0)</f>
        <v>0</v>
      </c>
      <c r="AF23" s="129">
        <f>IFERROR(VLOOKUP($A23&amp;$B23,'14'!$L$10:$M$49,2,FALSE),0)</f>
        <v>0</v>
      </c>
      <c r="AG23" s="142">
        <v>0</v>
      </c>
      <c r="AH23" s="149">
        <f t="shared" si="11"/>
        <v>68.266833916443986</v>
      </c>
      <c r="AI23" s="144">
        <f t="shared" si="1"/>
        <v>68.266833916443986</v>
      </c>
      <c r="AJ23" s="143">
        <f t="shared" si="2"/>
        <v>18</v>
      </c>
      <c r="AK23" s="16">
        <f t="shared" si="12"/>
        <v>1</v>
      </c>
      <c r="AL23" s="88"/>
      <c r="AN23" s="105" t="str">
        <f t="shared" si="3"/>
        <v>АрхиповНикита</v>
      </c>
      <c r="AO23" s="105">
        <f t="shared" si="4"/>
        <v>4.505563302310831</v>
      </c>
      <c r="AP23" s="105">
        <f t="shared" si="5"/>
        <v>14.787535187357728</v>
      </c>
      <c r="AQ23" s="105">
        <f t="shared" si="6"/>
        <v>12.677026830101843</v>
      </c>
      <c r="AR23" s="105">
        <f t="shared" si="7"/>
        <v>12.677026830101843</v>
      </c>
      <c r="AS23" s="105">
        <f t="shared" si="8"/>
        <v>12.677026830101843</v>
      </c>
      <c r="AT23" s="105">
        <f t="shared" si="9"/>
        <v>12.677026830101843</v>
      </c>
      <c r="AU23" s="105">
        <f t="shared" si="13"/>
        <v>12.677026830101843</v>
      </c>
      <c r="AV23" s="105">
        <f t="shared" si="14"/>
        <v>12.677026830101843</v>
      </c>
      <c r="AW23" s="105">
        <f t="shared" si="15"/>
        <v>40.980537979428185</v>
      </c>
      <c r="AX23" s="105">
        <f t="shared" si="20"/>
        <v>68.266833916443986</v>
      </c>
      <c r="AY23" s="105">
        <f t="shared" si="16"/>
        <v>68.266833916443986</v>
      </c>
      <c r="AZ23" s="105">
        <f t="shared" si="17"/>
        <v>68.266833916443986</v>
      </c>
      <c r="BA23" s="105">
        <f t="shared" si="18"/>
        <v>68.266833916443986</v>
      </c>
      <c r="BB23" s="105">
        <f t="shared" si="19"/>
        <v>68.266833916443986</v>
      </c>
      <c r="BC23" s="105"/>
    </row>
    <row r="24" spans="1:55" x14ac:dyDescent="0.2">
      <c r="A24" s="117" t="s">
        <v>250</v>
      </c>
      <c r="B24" s="20" t="s">
        <v>9</v>
      </c>
      <c r="C24" s="122" t="s">
        <v>252</v>
      </c>
      <c r="D24" s="135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2"/>
      <c r="R24" s="132"/>
      <c r="S24" s="129">
        <f>IFERROR(VLOOKUP($A24&amp;$B24,'1'!$L$10:$M$49,2,FALSE),0)</f>
        <v>0</v>
      </c>
      <c r="T24" s="129">
        <f>IFERROR(VLOOKUP($A24&amp;$B24,'2'!$L$10:$M$49,2,FALSE),0)</f>
        <v>0</v>
      </c>
      <c r="U24" s="129">
        <f>IFERROR(VLOOKUP($A24&amp;$B24,'3'!$L$10:$M$49,2,FALSE),0)</f>
        <v>0</v>
      </c>
      <c r="V24" s="129">
        <v>0</v>
      </c>
      <c r="W24" s="129">
        <f>IFERROR(VLOOKUP($A24&amp;$B24,'5'!$L$10:$M$49,2,FALSE),0)</f>
        <v>0</v>
      </c>
      <c r="X24" s="129">
        <f>IFERROR(VLOOKUP($A24&amp;$B24,'6'!$L$10:$M$49,2,FALSE),0)</f>
        <v>0</v>
      </c>
      <c r="Y24" s="129">
        <f>IFERROR(VLOOKUP($A24&amp;$B24,'7'!$L$10:$M$49,2,FALSE),0)</f>
        <v>58.140369578203632</v>
      </c>
      <c r="Z24" s="129">
        <f>IFERROR(VLOOKUP($A24&amp;$B24,'8'!$L$10:$M$49,2,FALSE),0)</f>
        <v>0</v>
      </c>
      <c r="AA24" s="129">
        <f>IFERROR(VLOOKUP($A24&amp;$B24,'9'!$L$10:$M$49,2,FALSE),0)</f>
        <v>0</v>
      </c>
      <c r="AB24" s="129">
        <f>IFERROR(VLOOKUP($A24&amp;$B24,'10'!$L$10:$M$49,2,FALSE),0)</f>
        <v>0</v>
      </c>
      <c r="AC24" s="129">
        <v>0</v>
      </c>
      <c r="AD24" s="129">
        <v>0</v>
      </c>
      <c r="AE24" s="129">
        <f>IFERROR(VLOOKUP($A24&amp;$B24,'13'!$L$10:$M$49,2,FALSE),0)</f>
        <v>0</v>
      </c>
      <c r="AF24" s="129">
        <f>IFERROR(VLOOKUP($A24&amp;$B24,'14'!$L$10:$M$49,2,FALSE),0)</f>
        <v>0</v>
      </c>
      <c r="AG24" s="142">
        <v>0</v>
      </c>
      <c r="AH24" s="149">
        <f t="shared" si="11"/>
        <v>58.140369578203632</v>
      </c>
      <c r="AI24" s="144">
        <f t="shared" si="1"/>
        <v>58.140369578203632</v>
      </c>
      <c r="AJ24" s="143">
        <f t="shared" si="2"/>
        <v>19</v>
      </c>
      <c r="AK24" s="16">
        <f t="shared" si="12"/>
        <v>1</v>
      </c>
      <c r="AL24" s="88"/>
      <c r="AN24" s="105" t="str">
        <f t="shared" si="3"/>
        <v>ТерёшкинДмитрий</v>
      </c>
      <c r="AO24" s="105">
        <f t="shared" si="4"/>
        <v>0</v>
      </c>
      <c r="AP24" s="105">
        <f t="shared" si="5"/>
        <v>0</v>
      </c>
      <c r="AQ24" s="105">
        <f t="shared" si="6"/>
        <v>0</v>
      </c>
      <c r="AR24" s="105">
        <f t="shared" si="7"/>
        <v>0</v>
      </c>
      <c r="AS24" s="105">
        <f t="shared" si="8"/>
        <v>0</v>
      </c>
      <c r="AT24" s="105">
        <f t="shared" si="9"/>
        <v>0</v>
      </c>
      <c r="AU24" s="105">
        <f t="shared" si="13"/>
        <v>0</v>
      </c>
      <c r="AV24" s="105">
        <f t="shared" si="14"/>
        <v>58.140369578203632</v>
      </c>
      <c r="AW24" s="105">
        <f t="shared" si="15"/>
        <v>58.140369578203632</v>
      </c>
      <c r="AX24" s="105">
        <f t="shared" si="20"/>
        <v>58.140369578203632</v>
      </c>
      <c r="AY24" s="105">
        <f t="shared" si="16"/>
        <v>58.140369578203632</v>
      </c>
      <c r="AZ24" s="105">
        <f t="shared" si="17"/>
        <v>58.140369578203632</v>
      </c>
      <c r="BA24" s="105">
        <f t="shared" si="18"/>
        <v>58.140369578203632</v>
      </c>
      <c r="BB24" s="105">
        <f t="shared" si="19"/>
        <v>58.140369578203632</v>
      </c>
      <c r="BC24" s="105"/>
    </row>
    <row r="25" spans="1:55" x14ac:dyDescent="0.2">
      <c r="A25" s="117" t="s">
        <v>69</v>
      </c>
      <c r="B25" s="20" t="s">
        <v>67</v>
      </c>
      <c r="C25" s="122" t="s">
        <v>252</v>
      </c>
      <c r="D25" s="135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2"/>
      <c r="R25" s="132"/>
      <c r="S25" s="129">
        <f>IFERROR(VLOOKUP($A25&amp;$B25,'1'!$L$10:$M$49,2,FALSE),0)</f>
        <v>0</v>
      </c>
      <c r="T25" s="129">
        <f>IFERROR(VLOOKUP($A25&amp;$B25,'2'!$L$10:$M$49,2,FALSE),0)</f>
        <v>0</v>
      </c>
      <c r="U25" s="129">
        <f>IFERROR(VLOOKUP($A25&amp;$B25,'3'!$L$10:$M$49,2,FALSE),0)</f>
        <v>0</v>
      </c>
      <c r="V25" s="129">
        <v>0</v>
      </c>
      <c r="W25" s="129">
        <f>IFERROR(VLOOKUP($A25&amp;$B25,'5'!$L$10:$M$49,2,FALSE),0)</f>
        <v>0</v>
      </c>
      <c r="X25" s="129">
        <f>IFERROR(VLOOKUP($A25&amp;$B25,'6'!$L$10:$M$49,2,FALSE),0)</f>
        <v>0</v>
      </c>
      <c r="Y25" s="129">
        <f>IFERROR(VLOOKUP($A25&amp;$B25,'7'!$L$10:$M$49,2,FALSE),0)</f>
        <v>49.964380106268749</v>
      </c>
      <c r="Z25" s="129">
        <f>IFERROR(VLOOKUP($A25&amp;$B25,'8'!$L$10:$M$49,2,FALSE),0)</f>
        <v>0</v>
      </c>
      <c r="AA25" s="129">
        <f>IFERROR(VLOOKUP($A25&amp;$B25,'9'!$L$10:$M$49,2,FALSE),0)</f>
        <v>0</v>
      </c>
      <c r="AB25" s="129">
        <f>IFERROR(VLOOKUP($A25&amp;$B25,'10'!$L$10:$M$49,2,FALSE),0)</f>
        <v>0</v>
      </c>
      <c r="AC25" s="129">
        <v>0</v>
      </c>
      <c r="AD25" s="129">
        <v>0</v>
      </c>
      <c r="AE25" s="129">
        <f>IFERROR(VLOOKUP($A25&amp;$B25,'13'!$L$10:$M$49,2,FALSE),0)</f>
        <v>0</v>
      </c>
      <c r="AF25" s="129">
        <f>IFERROR(VLOOKUP($A25&amp;$B25,'14'!$L$10:$M$49,2,FALSE),0)</f>
        <v>0</v>
      </c>
      <c r="AG25" s="142">
        <v>0</v>
      </c>
      <c r="AH25" s="149">
        <f t="shared" si="11"/>
        <v>49.964380106268749</v>
      </c>
      <c r="AI25" s="144">
        <f t="shared" si="1"/>
        <v>49.964380106268749</v>
      </c>
      <c r="AJ25" s="143">
        <f t="shared" si="2"/>
        <v>20</v>
      </c>
      <c r="AK25" s="16">
        <f t="shared" si="12"/>
        <v>2</v>
      </c>
      <c r="AL25" s="88"/>
      <c r="AN25" s="105" t="str">
        <f t="shared" si="3"/>
        <v>АндреевАртем</v>
      </c>
      <c r="AO25" s="105">
        <f t="shared" si="4"/>
        <v>0</v>
      </c>
      <c r="AP25" s="105">
        <f t="shared" si="5"/>
        <v>0</v>
      </c>
      <c r="AQ25" s="105">
        <f t="shared" si="6"/>
        <v>0</v>
      </c>
      <c r="AR25" s="105">
        <f t="shared" si="7"/>
        <v>0</v>
      </c>
      <c r="AS25" s="105">
        <f t="shared" si="8"/>
        <v>0</v>
      </c>
      <c r="AT25" s="105">
        <f t="shared" si="9"/>
        <v>0</v>
      </c>
      <c r="AU25" s="105">
        <f t="shared" si="13"/>
        <v>0</v>
      </c>
      <c r="AV25" s="105">
        <f t="shared" si="14"/>
        <v>49.964380106268749</v>
      </c>
      <c r="AW25" s="105">
        <f t="shared" si="15"/>
        <v>49.964380106268749</v>
      </c>
      <c r="AX25" s="105">
        <f t="shared" si="20"/>
        <v>49.964380106268749</v>
      </c>
      <c r="AY25" s="105">
        <f t="shared" si="16"/>
        <v>49.964380106268749</v>
      </c>
      <c r="AZ25" s="105">
        <f t="shared" si="17"/>
        <v>49.964380106268749</v>
      </c>
      <c r="BA25" s="105">
        <f t="shared" si="18"/>
        <v>49.964380106268749</v>
      </c>
      <c r="BB25" s="105">
        <f t="shared" si="19"/>
        <v>49.964380106268749</v>
      </c>
      <c r="BC25" s="105"/>
    </row>
    <row r="26" spans="1:55" x14ac:dyDescent="0.2">
      <c r="A26" s="117" t="s">
        <v>231</v>
      </c>
      <c r="B26" s="20" t="s">
        <v>9</v>
      </c>
      <c r="C26" s="122" t="s">
        <v>10</v>
      </c>
      <c r="D26" s="135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2"/>
      <c r="R26" s="132"/>
      <c r="S26" s="129">
        <f>IFERROR(VLOOKUP($A26&amp;$B26,'1'!$L$10:$M$49,2,FALSE),0)</f>
        <v>0</v>
      </c>
      <c r="T26" s="129">
        <f>IFERROR(VLOOKUP($A26&amp;$B26,'2'!$L$10:$M$49,2,FALSE),0)</f>
        <v>48.755227015830279</v>
      </c>
      <c r="U26" s="129">
        <f>IFERROR(VLOOKUP($A26&amp;$B26,'3'!$L$10:$M$49,2,FALSE),0)</f>
        <v>0</v>
      </c>
      <c r="V26" s="129">
        <v>0</v>
      </c>
      <c r="W26" s="129">
        <f>IFERROR(VLOOKUP($A26&amp;$B26,'5'!$L$10:$M$49,2,FALSE),0)</f>
        <v>0</v>
      </c>
      <c r="X26" s="129">
        <f>IFERROR(VLOOKUP($A26&amp;$B26,'6'!$L$10:$M$49,2,FALSE),0)</f>
        <v>0</v>
      </c>
      <c r="Y26" s="129">
        <f>IFERROR(VLOOKUP($A26&amp;$B26,'7'!$L$10:$M$49,2,FALSE),0)</f>
        <v>0</v>
      </c>
      <c r="Z26" s="129">
        <f>IFERROR(VLOOKUP($A26&amp;$B26,'8'!$L$10:$M$49,2,FALSE),0)</f>
        <v>0</v>
      </c>
      <c r="AA26" s="129">
        <f>IFERROR(VLOOKUP($A26&amp;$B26,'9'!$L$10:$M$49,2,FALSE),0)</f>
        <v>0</v>
      </c>
      <c r="AB26" s="129">
        <f>IFERROR(VLOOKUP($A26&amp;$B26,'10'!$L$10:$M$49,2,FALSE),0)</f>
        <v>0</v>
      </c>
      <c r="AC26" s="129">
        <v>0</v>
      </c>
      <c r="AD26" s="129">
        <v>0</v>
      </c>
      <c r="AE26" s="129">
        <f>IFERROR(VLOOKUP($A26&amp;$B26,'13'!$L$10:$M$49,2,FALSE),0)</f>
        <v>0</v>
      </c>
      <c r="AF26" s="129">
        <f>IFERROR(VLOOKUP($A26&amp;$B26,'14'!$L$10:$M$49,2,FALSE),0)</f>
        <v>0</v>
      </c>
      <c r="AG26" s="142">
        <v>0</v>
      </c>
      <c r="AH26" s="149">
        <f t="shared" si="11"/>
        <v>48.755227015830279</v>
      </c>
      <c r="AI26" s="144">
        <f t="shared" si="1"/>
        <v>48.755227015830279</v>
      </c>
      <c r="AJ26" s="143">
        <f t="shared" si="2"/>
        <v>21</v>
      </c>
      <c r="AK26" s="16">
        <f t="shared" si="12"/>
        <v>2</v>
      </c>
      <c r="AL26" s="88"/>
      <c r="AN26" s="105" t="str">
        <f t="shared" si="3"/>
        <v>СимакинДмитрий</v>
      </c>
      <c r="AO26" s="105">
        <f t="shared" si="4"/>
        <v>0</v>
      </c>
      <c r="AP26" s="105">
        <f t="shared" si="5"/>
        <v>0</v>
      </c>
      <c r="AQ26" s="105">
        <f t="shared" si="6"/>
        <v>48.755227015830279</v>
      </c>
      <c r="AR26" s="105">
        <f t="shared" si="7"/>
        <v>48.755227015830279</v>
      </c>
      <c r="AS26" s="105">
        <f t="shared" si="8"/>
        <v>48.755227015830279</v>
      </c>
      <c r="AT26" s="105">
        <f t="shared" si="9"/>
        <v>48.755227015830279</v>
      </c>
      <c r="AU26" s="105">
        <f t="shared" si="13"/>
        <v>48.755227015830279</v>
      </c>
      <c r="AV26" s="105">
        <f t="shared" si="14"/>
        <v>48.755227015830279</v>
      </c>
      <c r="AW26" s="105">
        <f t="shared" si="15"/>
        <v>48.755227015830279</v>
      </c>
      <c r="AX26" s="105">
        <f t="shared" si="20"/>
        <v>48.755227015830279</v>
      </c>
      <c r="AY26" s="105">
        <f t="shared" si="16"/>
        <v>48.755227015830279</v>
      </c>
      <c r="AZ26" s="105">
        <f t="shared" si="17"/>
        <v>48.755227015830279</v>
      </c>
      <c r="BA26" s="105">
        <f t="shared" si="18"/>
        <v>48.755227015830279</v>
      </c>
      <c r="BB26" s="105">
        <f t="shared" si="19"/>
        <v>48.755227015830279</v>
      </c>
      <c r="BC26" s="105"/>
    </row>
    <row r="27" spans="1:55" x14ac:dyDescent="0.2">
      <c r="A27" s="117" t="s">
        <v>123</v>
      </c>
      <c r="B27" s="20" t="s">
        <v>122</v>
      </c>
      <c r="C27" s="122" t="s">
        <v>124</v>
      </c>
      <c r="D27" s="135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2"/>
      <c r="R27" s="132"/>
      <c r="S27" s="129">
        <f>IFERROR(VLOOKUP($A27&amp;$B27,'1'!$L$10:$M$49,2,FALSE),0)</f>
        <v>0</v>
      </c>
      <c r="T27" s="129">
        <f>IFERROR(VLOOKUP($A27&amp;$B27,'2'!$L$10:$M$49,2,FALSE),0)</f>
        <v>0</v>
      </c>
      <c r="U27" s="129">
        <f>IFERROR(VLOOKUP($A27&amp;$B27,'3'!$L$10:$M$49,2,FALSE),0)</f>
        <v>0</v>
      </c>
      <c r="V27" s="129">
        <v>0</v>
      </c>
      <c r="W27" s="129">
        <f>IFERROR(VLOOKUP($A27&amp;$B27,'5'!$L$10:$M$49,2,FALSE),0)</f>
        <v>0</v>
      </c>
      <c r="X27" s="129">
        <f>IFERROR(VLOOKUP($A27&amp;$B27,'6'!$L$10:$M$49,2,FALSE),0)</f>
        <v>0</v>
      </c>
      <c r="Y27" s="129">
        <f>IFERROR(VLOOKUP($A27&amp;$B27,'7'!$L$10:$M$49,2,FALSE),0)</f>
        <v>0</v>
      </c>
      <c r="Z27" s="129">
        <f>IFERROR(VLOOKUP($A27&amp;$B27,'8'!$L$10:$M$49,2,FALSE),0)</f>
        <v>0</v>
      </c>
      <c r="AA27" s="129">
        <f>IFERROR(VLOOKUP($A27&amp;$B27,'9'!$L$10:$M$49,2,FALSE),0)</f>
        <v>48.725528458956795</v>
      </c>
      <c r="AB27" s="129">
        <f>IFERROR(VLOOKUP($A27&amp;$B27,'10'!$L$10:$M$49,2,FALSE),0)</f>
        <v>0</v>
      </c>
      <c r="AC27" s="129">
        <v>0</v>
      </c>
      <c r="AD27" s="129">
        <v>0</v>
      </c>
      <c r="AE27" s="129">
        <f>IFERROR(VLOOKUP($A27&amp;$B27,'13'!$L$10:$M$49,2,FALSE),0)</f>
        <v>0</v>
      </c>
      <c r="AF27" s="129">
        <f>IFERROR(VLOOKUP($A27&amp;$B27,'14'!$L$10:$M$49,2,FALSE),0)</f>
        <v>0</v>
      </c>
      <c r="AG27" s="142">
        <v>0</v>
      </c>
      <c r="AH27" s="149">
        <f t="shared" si="11"/>
        <v>48.725528458956795</v>
      </c>
      <c r="AI27" s="144">
        <f t="shared" si="1"/>
        <v>48.725528458956795</v>
      </c>
      <c r="AJ27" s="143">
        <f t="shared" si="2"/>
        <v>22</v>
      </c>
      <c r="AK27" s="16">
        <f t="shared" si="12"/>
        <v>2</v>
      </c>
      <c r="AL27" s="88"/>
      <c r="AN27" s="105" t="str">
        <f t="shared" si="3"/>
        <v>РощинЕвгений</v>
      </c>
      <c r="AO27" s="105">
        <f t="shared" si="4"/>
        <v>0</v>
      </c>
      <c r="AP27" s="105">
        <f t="shared" si="5"/>
        <v>0</v>
      </c>
      <c r="AQ27" s="105">
        <f t="shared" si="6"/>
        <v>0</v>
      </c>
      <c r="AR27" s="105">
        <f t="shared" si="7"/>
        <v>0</v>
      </c>
      <c r="AS27" s="105">
        <f t="shared" si="8"/>
        <v>0</v>
      </c>
      <c r="AT27" s="105">
        <f t="shared" si="9"/>
        <v>0</v>
      </c>
      <c r="AU27" s="105">
        <f t="shared" si="13"/>
        <v>0</v>
      </c>
      <c r="AV27" s="105">
        <f t="shared" si="14"/>
        <v>0</v>
      </c>
      <c r="AW27" s="105">
        <f t="shared" si="15"/>
        <v>0</v>
      </c>
      <c r="AX27" s="105">
        <f t="shared" si="20"/>
        <v>48.725528458956795</v>
      </c>
      <c r="AY27" s="105">
        <f t="shared" si="16"/>
        <v>48.725528458956795</v>
      </c>
      <c r="AZ27" s="105">
        <f t="shared" si="17"/>
        <v>48.725528458956795</v>
      </c>
      <c r="BA27" s="105">
        <f t="shared" si="18"/>
        <v>48.725528458956795</v>
      </c>
      <c r="BB27" s="105">
        <f t="shared" si="19"/>
        <v>48.725528458956795</v>
      </c>
      <c r="BC27" s="105"/>
    </row>
    <row r="28" spans="1:55" x14ac:dyDescent="0.2">
      <c r="A28" s="117" t="s">
        <v>99</v>
      </c>
      <c r="B28" s="20" t="s">
        <v>15</v>
      </c>
      <c r="C28" s="118" t="s">
        <v>100</v>
      </c>
      <c r="D28" s="135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2"/>
      <c r="R28" s="132"/>
      <c r="S28" s="129">
        <f>IFERROR(VLOOKUP($A28&amp;$B28,'1'!$L$10:$M$49,2,FALSE),0)</f>
        <v>0</v>
      </c>
      <c r="T28" s="129">
        <f>IFERROR(VLOOKUP($A28&amp;$B28,'2'!$L$10:$M$49,2,FALSE),0)</f>
        <v>0</v>
      </c>
      <c r="U28" s="129">
        <f>IFERROR(VLOOKUP($A28&amp;$B28,'3'!$L$10:$M$49,2,FALSE),0)</f>
        <v>0</v>
      </c>
      <c r="V28" s="129">
        <v>0</v>
      </c>
      <c r="W28" s="129">
        <f>IFERROR(VLOOKUP($A28&amp;$B28,'5'!$L$10:$M$49,2,FALSE),0)</f>
        <v>0</v>
      </c>
      <c r="X28" s="129">
        <f>IFERROR(VLOOKUP($A28&amp;$B28,'6'!$L$10:$M$49,2,FALSE),0)</f>
        <v>0</v>
      </c>
      <c r="Y28" s="129">
        <f>IFERROR(VLOOKUP($A28&amp;$B28,'7'!$L$10:$M$49,2,FALSE),0)</f>
        <v>0</v>
      </c>
      <c r="Z28" s="129">
        <f>IFERROR(VLOOKUP($A28&amp;$B28,'8'!$L$10:$M$49,2,FALSE),0)</f>
        <v>0</v>
      </c>
      <c r="AA28" s="129">
        <f>IFERROR(VLOOKUP($A28&amp;$B28,'9'!$L$10:$M$49,2,FALSE),0)</f>
        <v>42.878465043881981</v>
      </c>
      <c r="AB28" s="129">
        <f>IFERROR(VLOOKUP($A28&amp;$B28,'10'!$L$10:$M$49,2,FALSE),0)</f>
        <v>0</v>
      </c>
      <c r="AC28" s="129">
        <v>0</v>
      </c>
      <c r="AD28" s="129">
        <v>0</v>
      </c>
      <c r="AE28" s="129">
        <f>IFERROR(VLOOKUP($A28&amp;$B28,'13'!$L$10:$M$49,2,FALSE),0)</f>
        <v>0</v>
      </c>
      <c r="AF28" s="129">
        <f>IFERROR(VLOOKUP($A28&amp;$B28,'14'!$L$10:$M$49,2,FALSE),0)</f>
        <v>0</v>
      </c>
      <c r="AG28" s="142">
        <v>0</v>
      </c>
      <c r="AH28" s="149">
        <f t="shared" si="11"/>
        <v>42.878465043881981</v>
      </c>
      <c r="AI28" s="144">
        <f t="shared" si="1"/>
        <v>42.878465043881981</v>
      </c>
      <c r="AJ28" s="143">
        <f t="shared" si="2"/>
        <v>23</v>
      </c>
      <c r="AK28" s="16">
        <f t="shared" si="12"/>
        <v>3</v>
      </c>
      <c r="AL28" s="88"/>
      <c r="AN28" s="105" t="str">
        <f t="shared" si="3"/>
        <v>СтепанищевАндрей</v>
      </c>
      <c r="AO28" s="105">
        <f t="shared" si="4"/>
        <v>0</v>
      </c>
      <c r="AP28" s="105">
        <f t="shared" si="5"/>
        <v>0</v>
      </c>
      <c r="AQ28" s="105">
        <f t="shared" si="6"/>
        <v>0</v>
      </c>
      <c r="AR28" s="105">
        <f t="shared" si="7"/>
        <v>0</v>
      </c>
      <c r="AS28" s="105">
        <f t="shared" si="8"/>
        <v>0</v>
      </c>
      <c r="AT28" s="105">
        <f t="shared" si="9"/>
        <v>0</v>
      </c>
      <c r="AU28" s="105">
        <f t="shared" si="13"/>
        <v>0</v>
      </c>
      <c r="AV28" s="105">
        <f t="shared" si="14"/>
        <v>0</v>
      </c>
      <c r="AW28" s="105">
        <f t="shared" si="15"/>
        <v>0</v>
      </c>
      <c r="AX28" s="105">
        <f t="shared" si="20"/>
        <v>42.878465043881981</v>
      </c>
      <c r="AY28" s="105">
        <f t="shared" si="16"/>
        <v>42.878465043881981</v>
      </c>
      <c r="AZ28" s="105">
        <f t="shared" si="17"/>
        <v>42.878465043881981</v>
      </c>
      <c r="BA28" s="105">
        <f t="shared" si="18"/>
        <v>42.878465043881981</v>
      </c>
      <c r="BB28" s="105">
        <f t="shared" si="19"/>
        <v>42.878465043881981</v>
      </c>
      <c r="BC28" s="105"/>
    </row>
    <row r="29" spans="1:55" x14ac:dyDescent="0.2">
      <c r="A29" s="117" t="s">
        <v>251</v>
      </c>
      <c r="B29" s="20" t="s">
        <v>44</v>
      </c>
      <c r="C29" s="122" t="s">
        <v>252</v>
      </c>
      <c r="D29" s="135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2"/>
      <c r="R29" s="132"/>
      <c r="S29" s="129">
        <f>IFERROR(VLOOKUP($A29&amp;$B29,'1'!$L$10:$M$49,2,FALSE),0)</f>
        <v>0</v>
      </c>
      <c r="T29" s="129">
        <f>IFERROR(VLOOKUP($A29&amp;$B29,'2'!$L$10:$M$49,2,FALSE),0)</f>
        <v>0</v>
      </c>
      <c r="U29" s="129">
        <f>IFERROR(VLOOKUP($A29&amp;$B29,'3'!$L$10:$M$49,2,FALSE),0)</f>
        <v>0</v>
      </c>
      <c r="V29" s="129">
        <v>0</v>
      </c>
      <c r="W29" s="129">
        <f>IFERROR(VLOOKUP($A29&amp;$B29,'5'!$L$10:$M$49,2,FALSE),0)</f>
        <v>0</v>
      </c>
      <c r="X29" s="129">
        <f>IFERROR(VLOOKUP($A29&amp;$B29,'6'!$L$10:$M$49,2,FALSE),0)</f>
        <v>0</v>
      </c>
      <c r="Y29" s="129">
        <f>IFERROR(VLOOKUP($A29&amp;$B29,'7'!$L$10:$M$49,2,FALSE),0)</f>
        <v>42.696833908993298</v>
      </c>
      <c r="Z29" s="129">
        <f>IFERROR(VLOOKUP($A29&amp;$B29,'8'!$L$10:$M$49,2,FALSE),0)</f>
        <v>0</v>
      </c>
      <c r="AA29" s="129">
        <f>IFERROR(VLOOKUP($A29&amp;$B29,'9'!$L$10:$M$49,2,FALSE),0)</f>
        <v>0</v>
      </c>
      <c r="AB29" s="129">
        <f>IFERROR(VLOOKUP($A29&amp;$B29,'10'!$L$10:$M$49,2,FALSE),0)</f>
        <v>0</v>
      </c>
      <c r="AC29" s="129">
        <v>0</v>
      </c>
      <c r="AD29" s="129">
        <v>0</v>
      </c>
      <c r="AE29" s="129">
        <f>IFERROR(VLOOKUP($A29&amp;$B29,'13'!$L$10:$M$49,2,FALSE),0)</f>
        <v>0</v>
      </c>
      <c r="AF29" s="129">
        <f>IFERROR(VLOOKUP($A29&amp;$B29,'14'!$L$10:$M$49,2,FALSE),0)</f>
        <v>0</v>
      </c>
      <c r="AG29" s="142">
        <v>0</v>
      </c>
      <c r="AH29" s="149">
        <f t="shared" si="11"/>
        <v>42.696833908993298</v>
      </c>
      <c r="AI29" s="144">
        <f t="shared" si="1"/>
        <v>42.696833908993298</v>
      </c>
      <c r="AJ29" s="143">
        <f t="shared" si="2"/>
        <v>24</v>
      </c>
      <c r="AK29" s="16">
        <f t="shared" si="12"/>
        <v>3</v>
      </c>
      <c r="AL29" s="88"/>
      <c r="AN29" s="105" t="str">
        <f t="shared" si="3"/>
        <v>ДовыдчикНиколай</v>
      </c>
      <c r="AO29" s="105">
        <f t="shared" si="4"/>
        <v>0</v>
      </c>
      <c r="AP29" s="105">
        <f t="shared" si="5"/>
        <v>0</v>
      </c>
      <c r="AQ29" s="105">
        <f t="shared" si="6"/>
        <v>0</v>
      </c>
      <c r="AR29" s="105">
        <f t="shared" si="7"/>
        <v>0</v>
      </c>
      <c r="AS29" s="105">
        <f t="shared" si="8"/>
        <v>0</v>
      </c>
      <c r="AT29" s="105">
        <f t="shared" si="9"/>
        <v>0</v>
      </c>
      <c r="AU29" s="105">
        <f t="shared" si="13"/>
        <v>0</v>
      </c>
      <c r="AV29" s="105">
        <f t="shared" si="14"/>
        <v>42.696833908993298</v>
      </c>
      <c r="AW29" s="105">
        <f t="shared" si="15"/>
        <v>42.696833908993298</v>
      </c>
      <c r="AX29" s="105">
        <f t="shared" si="20"/>
        <v>42.696833908993298</v>
      </c>
      <c r="AY29" s="105">
        <f t="shared" si="16"/>
        <v>42.696833908993298</v>
      </c>
      <c r="AZ29" s="105">
        <f t="shared" si="17"/>
        <v>42.696833908993298</v>
      </c>
      <c r="BA29" s="105">
        <f t="shared" si="18"/>
        <v>42.696833908993298</v>
      </c>
      <c r="BB29" s="105">
        <f t="shared" si="19"/>
        <v>42.696833908993298</v>
      </c>
      <c r="BC29" s="105"/>
    </row>
    <row r="30" spans="1:55" x14ac:dyDescent="0.2">
      <c r="A30" s="123" t="s">
        <v>236</v>
      </c>
      <c r="B30" s="79" t="s">
        <v>237</v>
      </c>
      <c r="C30" s="121" t="s">
        <v>134</v>
      </c>
      <c r="D30" s="135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2"/>
      <c r="R30" s="132"/>
      <c r="S30" s="129">
        <f>IFERROR(VLOOKUP($A30&amp;$B30,'1'!$L$10:$M$49,2,FALSE),0)</f>
        <v>0</v>
      </c>
      <c r="T30" s="129">
        <f>IFERROR(VLOOKUP($A30&amp;$B30,'2'!$L$10:$M$49,2,FALSE),0)</f>
        <v>0</v>
      </c>
      <c r="U30" s="129">
        <f>IFERROR(VLOOKUP($A30&amp;$B30,'3'!$L$10:$M$49,2,FALSE),0)</f>
        <v>41.417379564737722</v>
      </c>
      <c r="V30" s="129">
        <v>0</v>
      </c>
      <c r="W30" s="129">
        <f>IFERROR(VLOOKUP($A30&amp;$B30,'5'!$L$10:$M$49,2,FALSE),0)</f>
        <v>0</v>
      </c>
      <c r="X30" s="129">
        <f>IFERROR(VLOOKUP($A30&amp;$B30,'6'!$L$10:$M$49,2,FALSE),0)</f>
        <v>0</v>
      </c>
      <c r="Y30" s="129">
        <f>IFERROR(VLOOKUP($A30&amp;$B30,'7'!$L$10:$M$49,2,FALSE),0)</f>
        <v>0</v>
      </c>
      <c r="Z30" s="129">
        <f>IFERROR(VLOOKUP($A30&amp;$B30,'8'!$L$10:$M$49,2,FALSE),0)</f>
        <v>0</v>
      </c>
      <c r="AA30" s="129">
        <f>IFERROR(VLOOKUP($A30&amp;$B30,'9'!$L$10:$M$49,2,FALSE),0)</f>
        <v>0</v>
      </c>
      <c r="AB30" s="129">
        <f>IFERROR(VLOOKUP($A30&amp;$B30,'10'!$L$10:$M$49,2,FALSE),0)</f>
        <v>0</v>
      </c>
      <c r="AC30" s="129">
        <v>0</v>
      </c>
      <c r="AD30" s="129">
        <v>0</v>
      </c>
      <c r="AE30" s="129">
        <f>IFERROR(VLOOKUP($A30&amp;$B30,'13'!$L$10:$M$49,2,FALSE),0)</f>
        <v>0</v>
      </c>
      <c r="AF30" s="129">
        <f>IFERROR(VLOOKUP($A30&amp;$B30,'14'!$L$10:$M$49,2,FALSE),0)</f>
        <v>0</v>
      </c>
      <c r="AG30" s="142">
        <v>0</v>
      </c>
      <c r="AH30" s="149">
        <f t="shared" si="11"/>
        <v>41.417379564737722</v>
      </c>
      <c r="AI30" s="144">
        <f t="shared" si="1"/>
        <v>41.417379564737722</v>
      </c>
      <c r="AJ30" s="143">
        <f t="shared" si="2"/>
        <v>25</v>
      </c>
      <c r="AK30" s="16">
        <f t="shared" si="12"/>
        <v>3</v>
      </c>
      <c r="AL30" s="88"/>
      <c r="AN30" s="105" t="str">
        <f t="shared" si="3"/>
        <v>КорнеевКристиан</v>
      </c>
      <c r="AO30" s="105">
        <f t="shared" si="4"/>
        <v>0</v>
      </c>
      <c r="AP30" s="105">
        <f t="shared" si="5"/>
        <v>0</v>
      </c>
      <c r="AQ30" s="105">
        <f t="shared" si="6"/>
        <v>0</v>
      </c>
      <c r="AR30" s="105">
        <f t="shared" si="7"/>
        <v>41.417379564737722</v>
      </c>
      <c r="AS30" s="105">
        <f t="shared" si="8"/>
        <v>41.417379564737722</v>
      </c>
      <c r="AT30" s="105">
        <f t="shared" si="9"/>
        <v>41.417379564737722</v>
      </c>
      <c r="AU30" s="105">
        <f t="shared" si="13"/>
        <v>41.417379564737722</v>
      </c>
      <c r="AV30" s="105">
        <f t="shared" si="14"/>
        <v>41.417379564737722</v>
      </c>
      <c r="AW30" s="105">
        <f t="shared" si="15"/>
        <v>41.417379564737722</v>
      </c>
      <c r="AX30" s="105">
        <f t="shared" si="20"/>
        <v>41.417379564737722</v>
      </c>
      <c r="AY30" s="105">
        <f t="shared" si="16"/>
        <v>41.417379564737722</v>
      </c>
      <c r="AZ30" s="105">
        <f t="shared" si="17"/>
        <v>41.417379564737722</v>
      </c>
      <c r="BA30" s="105">
        <f t="shared" si="18"/>
        <v>41.417379564737722</v>
      </c>
      <c r="BB30" s="105">
        <f t="shared" si="19"/>
        <v>41.417379564737722</v>
      </c>
      <c r="BC30" s="105"/>
    </row>
    <row r="31" spans="1:55" x14ac:dyDescent="0.2">
      <c r="A31" s="117" t="s">
        <v>53</v>
      </c>
      <c r="B31" s="20" t="s">
        <v>54</v>
      </c>
      <c r="C31" s="122" t="s">
        <v>18</v>
      </c>
      <c r="D31" s="135">
        <v>0</v>
      </c>
      <c r="E31" s="136">
        <v>11.871609509564355</v>
      </c>
      <c r="F31" s="136">
        <v>0</v>
      </c>
      <c r="G31" s="136">
        <v>0</v>
      </c>
      <c r="H31" s="136">
        <v>0</v>
      </c>
      <c r="I31" s="136">
        <v>0</v>
      </c>
      <c r="J31" s="136">
        <v>32.841717925635329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2"/>
      <c r="R31" s="132"/>
      <c r="S31" s="129">
        <f>IFERROR(VLOOKUP($A31&amp;$B31,'1'!$L$10:$M$49,2,FALSE),0)</f>
        <v>0</v>
      </c>
      <c r="T31" s="129">
        <f>IFERROR(VLOOKUP($A31&amp;$B31,'2'!$L$10:$M$49,2,FALSE),0)</f>
        <v>0</v>
      </c>
      <c r="U31" s="129">
        <f>IFERROR(VLOOKUP($A31&amp;$B31,'3'!$L$10:$M$49,2,FALSE),0)</f>
        <v>0</v>
      </c>
      <c r="V31" s="129">
        <v>0</v>
      </c>
      <c r="W31" s="129">
        <f>IFERROR(VLOOKUP($A31&amp;$B31,'5'!$L$10:$M$49,2,FALSE),0)</f>
        <v>0</v>
      </c>
      <c r="X31" s="129">
        <f>IFERROR(VLOOKUP($A31&amp;$B31,'6'!$L$10:$M$49,2,FALSE),0)</f>
        <v>0</v>
      </c>
      <c r="Y31" s="129">
        <f>IFERROR(VLOOKUP($A31&amp;$B31,'7'!$L$10:$M$49,2,FALSE),0)</f>
        <v>0</v>
      </c>
      <c r="Z31" s="129">
        <f>IFERROR(VLOOKUP($A31&amp;$B31,'8'!$L$10:$M$49,2,FALSE),0)</f>
        <v>40.096640794878986</v>
      </c>
      <c r="AA31" s="129">
        <f>IFERROR(VLOOKUP($A31&amp;$B31,'9'!$L$10:$M$49,2,FALSE),0)</f>
        <v>0</v>
      </c>
      <c r="AB31" s="129">
        <f>IFERROR(VLOOKUP($A31&amp;$B31,'10'!$L$10:$M$49,2,FALSE),0)</f>
        <v>0</v>
      </c>
      <c r="AC31" s="129">
        <v>0</v>
      </c>
      <c r="AD31" s="129">
        <v>0</v>
      </c>
      <c r="AE31" s="129">
        <f>IFERROR(VLOOKUP($A31&amp;$B31,'13'!$L$10:$M$49,2,FALSE),0)</f>
        <v>0</v>
      </c>
      <c r="AF31" s="129">
        <f>IFERROR(VLOOKUP($A31&amp;$B31,'14'!$L$10:$M$49,2,FALSE),0)</f>
        <v>0</v>
      </c>
      <c r="AG31" s="142">
        <v>0</v>
      </c>
      <c r="AH31" s="149">
        <f t="shared" si="11"/>
        <v>40.096640794878986</v>
      </c>
      <c r="AI31" s="144">
        <f t="shared" si="1"/>
        <v>40.096640794878986</v>
      </c>
      <c r="AJ31" s="143">
        <f t="shared" si="2"/>
        <v>26</v>
      </c>
      <c r="AK31" s="16">
        <f t="shared" si="12"/>
        <v>3</v>
      </c>
      <c r="AL31" s="88"/>
      <c r="AN31" s="105" t="str">
        <f t="shared" si="3"/>
        <v>ШалаевИван</v>
      </c>
      <c r="AO31" s="105">
        <f t="shared" si="4"/>
        <v>44.713327435199687</v>
      </c>
      <c r="AP31" s="105">
        <f t="shared" si="5"/>
        <v>44.713327435199687</v>
      </c>
      <c r="AQ31" s="105">
        <f t="shared" si="6"/>
        <v>32.841717925635329</v>
      </c>
      <c r="AR31" s="105">
        <f t="shared" si="7"/>
        <v>32.841717925635329</v>
      </c>
      <c r="AS31" s="105">
        <f t="shared" si="8"/>
        <v>32.841717925635329</v>
      </c>
      <c r="AT31" s="105">
        <f t="shared" si="9"/>
        <v>32.841717925635329</v>
      </c>
      <c r="AU31" s="105">
        <f t="shared" si="13"/>
        <v>32.841717925635329</v>
      </c>
      <c r="AV31" s="105">
        <f t="shared" si="14"/>
        <v>32.841717925635329</v>
      </c>
      <c r="AW31" s="105">
        <f t="shared" si="15"/>
        <v>40.096640794878986</v>
      </c>
      <c r="AX31" s="105">
        <f t="shared" si="20"/>
        <v>40.096640794878986</v>
      </c>
      <c r="AY31" s="105">
        <f t="shared" si="16"/>
        <v>40.096640794878986</v>
      </c>
      <c r="AZ31" s="105">
        <f t="shared" si="17"/>
        <v>40.096640794878986</v>
      </c>
      <c r="BA31" s="105">
        <f t="shared" si="18"/>
        <v>40.096640794878986</v>
      </c>
      <c r="BB31" s="105">
        <f t="shared" si="19"/>
        <v>40.096640794878986</v>
      </c>
      <c r="BC31" s="105"/>
    </row>
    <row r="32" spans="1:55" x14ac:dyDescent="0.2">
      <c r="A32" s="117" t="s">
        <v>89</v>
      </c>
      <c r="B32" s="20" t="s">
        <v>51</v>
      </c>
      <c r="C32" s="118" t="s">
        <v>18</v>
      </c>
      <c r="D32" s="135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54.736196542725544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2"/>
      <c r="R32" s="132"/>
      <c r="S32" s="129">
        <f>IFERROR(VLOOKUP($A32&amp;$B32,'1'!$L$10:$M$49,2,FALSE),0)</f>
        <v>0</v>
      </c>
      <c r="T32" s="129">
        <f>IFERROR(VLOOKUP($A32&amp;$B32,'2'!$L$10:$M$49,2,FALSE),0)</f>
        <v>11.427006331835221</v>
      </c>
      <c r="U32" s="129">
        <f>IFERROR(VLOOKUP($A32&amp;$B32,'3'!$L$10:$M$49,2,FALSE),0)</f>
        <v>0</v>
      </c>
      <c r="V32" s="129">
        <v>0</v>
      </c>
      <c r="W32" s="129">
        <f>IFERROR(VLOOKUP($A32&amp;$B32,'5'!$L$10:$M$49,2,FALSE),0)</f>
        <v>0</v>
      </c>
      <c r="X32" s="129">
        <f>IFERROR(VLOOKUP($A32&amp;$B32,'6'!$L$10:$M$49,2,FALSE),0)</f>
        <v>0</v>
      </c>
      <c r="Y32" s="129">
        <f>IFERROR(VLOOKUP($A32&amp;$B32,'7'!$L$10:$M$49,2,FALSE),0)</f>
        <v>0</v>
      </c>
      <c r="Z32" s="129">
        <f>IFERROR(VLOOKUP($A32&amp;$B32,'8'!$L$10:$M$49,2,FALSE),0)</f>
        <v>28.30351114932634</v>
      </c>
      <c r="AA32" s="129">
        <f>IFERROR(VLOOKUP($A32&amp;$B32,'9'!$L$10:$M$49,2,FALSE),0)</f>
        <v>0</v>
      </c>
      <c r="AB32" s="129">
        <f>IFERROR(VLOOKUP($A32&amp;$B32,'10'!$L$10:$M$49,2,FALSE),0)</f>
        <v>0</v>
      </c>
      <c r="AC32" s="129">
        <v>0</v>
      </c>
      <c r="AD32" s="129">
        <v>0</v>
      </c>
      <c r="AE32" s="129">
        <f>IFERROR(VLOOKUP($A32&amp;$B32,'13'!$L$10:$M$49,2,FALSE),0)</f>
        <v>0</v>
      </c>
      <c r="AF32" s="129">
        <f>IFERROR(VLOOKUP($A32&amp;$B32,'14'!$L$10:$M$49,2,FALSE),0)</f>
        <v>0</v>
      </c>
      <c r="AG32" s="142">
        <v>0</v>
      </c>
      <c r="AH32" s="149">
        <f t="shared" si="11"/>
        <v>39.730517481161563</v>
      </c>
      <c r="AI32" s="144">
        <f t="shared" si="1"/>
        <v>39.730517481161563</v>
      </c>
      <c r="AJ32" s="143">
        <f t="shared" si="2"/>
        <v>27</v>
      </c>
      <c r="AK32" s="16">
        <f t="shared" si="12"/>
        <v>3</v>
      </c>
      <c r="AL32" s="88"/>
      <c r="AN32" s="105" t="str">
        <f t="shared" si="3"/>
        <v>АгафоновАлександр</v>
      </c>
      <c r="AO32" s="105">
        <f t="shared" si="4"/>
        <v>54.736196542725544</v>
      </c>
      <c r="AP32" s="105">
        <f t="shared" si="5"/>
        <v>54.736196542725544</v>
      </c>
      <c r="AQ32" s="105">
        <f t="shared" si="6"/>
        <v>66.163202874560767</v>
      </c>
      <c r="AR32" s="105">
        <f t="shared" si="7"/>
        <v>66.163202874560767</v>
      </c>
      <c r="AS32" s="105">
        <f t="shared" si="8"/>
        <v>66.163202874560767</v>
      </c>
      <c r="AT32" s="105">
        <f t="shared" si="9"/>
        <v>66.163202874560767</v>
      </c>
      <c r="AU32" s="105">
        <f t="shared" si="13"/>
        <v>66.163202874560767</v>
      </c>
      <c r="AV32" s="105">
        <f t="shared" si="14"/>
        <v>66.163202874560767</v>
      </c>
      <c r="AW32" s="105">
        <f t="shared" si="15"/>
        <v>39.730517481161563</v>
      </c>
      <c r="AX32" s="105">
        <f t="shared" si="20"/>
        <v>39.730517481161563</v>
      </c>
      <c r="AY32" s="105">
        <f t="shared" si="16"/>
        <v>39.730517481161563</v>
      </c>
      <c r="AZ32" s="105">
        <f t="shared" si="17"/>
        <v>39.730517481161563</v>
      </c>
      <c r="BA32" s="105">
        <f t="shared" si="18"/>
        <v>39.730517481161563</v>
      </c>
      <c r="BB32" s="105">
        <f t="shared" si="19"/>
        <v>39.730517481161563</v>
      </c>
      <c r="BC32" s="105"/>
    </row>
    <row r="33" spans="1:55" x14ac:dyDescent="0.2">
      <c r="A33" s="117" t="s">
        <v>83</v>
      </c>
      <c r="B33" s="20" t="s">
        <v>84</v>
      </c>
      <c r="C33" s="122" t="s">
        <v>85</v>
      </c>
      <c r="D33" s="135">
        <v>23.95054945054946</v>
      </c>
      <c r="E33" s="136">
        <v>2.1105083572558851</v>
      </c>
      <c r="F33" s="136">
        <v>0</v>
      </c>
      <c r="G33" s="136">
        <v>0</v>
      </c>
      <c r="H33" s="136">
        <v>0</v>
      </c>
      <c r="I33" s="136">
        <v>0</v>
      </c>
      <c r="J33" s="136">
        <v>32.841717925635329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2"/>
      <c r="R33" s="132"/>
      <c r="S33" s="129">
        <f>IFERROR(VLOOKUP($A33&amp;$B33,'1'!$L$10:$M$49,2,FALSE),0)</f>
        <v>11.268468293423862</v>
      </c>
      <c r="T33" s="129">
        <f>IFERROR(VLOOKUP($A33&amp;$B33,'2'!$L$10:$M$49,2,FALSE),0)</f>
        <v>11.427006331835221</v>
      </c>
      <c r="U33" s="129">
        <f>IFERROR(VLOOKUP($A33&amp;$B33,'3'!$L$10:$M$49,2,FALSE),0)</f>
        <v>0</v>
      </c>
      <c r="V33" s="129">
        <v>0</v>
      </c>
      <c r="W33" s="129">
        <f>IFERROR(VLOOKUP($A33&amp;$B33,'5'!$L$10:$M$49,2,FALSE),0)</f>
        <v>0</v>
      </c>
      <c r="X33" s="129">
        <f>IFERROR(VLOOKUP($A33&amp;$B33,'6'!$L$10:$M$49,2,FALSE),0)</f>
        <v>0</v>
      </c>
      <c r="Y33" s="129">
        <f>IFERROR(VLOOKUP($A33&amp;$B33,'7'!$L$10:$M$49,2,FALSE),0)</f>
        <v>0</v>
      </c>
      <c r="Z33" s="129">
        <f>IFERROR(VLOOKUP($A33&amp;$B33,'8'!$L$10:$M$49,2,FALSE),0)</f>
        <v>15.331068539218434</v>
      </c>
      <c r="AA33" s="129">
        <f>IFERROR(VLOOKUP($A33&amp;$B33,'9'!$L$10:$M$49,2,FALSE),0)</f>
        <v>0</v>
      </c>
      <c r="AB33" s="129">
        <f>IFERROR(VLOOKUP($A33&amp;$B33,'10'!$L$10:$M$49,2,FALSE),0)</f>
        <v>0</v>
      </c>
      <c r="AC33" s="129">
        <v>0</v>
      </c>
      <c r="AD33" s="129">
        <v>0</v>
      </c>
      <c r="AE33" s="129">
        <f>IFERROR(VLOOKUP($A33&amp;$B33,'13'!$L$10:$M$49,2,FALSE),0)</f>
        <v>0</v>
      </c>
      <c r="AF33" s="129">
        <f>IFERROR(VLOOKUP($A33&amp;$B33,'14'!$L$10:$M$49,2,FALSE),0)</f>
        <v>0</v>
      </c>
      <c r="AG33" s="142">
        <v>0</v>
      </c>
      <c r="AH33" s="149">
        <f t="shared" si="11"/>
        <v>38.026543164477516</v>
      </c>
      <c r="AI33" s="144">
        <f t="shared" si="1"/>
        <v>38.026543164477516</v>
      </c>
      <c r="AJ33" s="143">
        <f t="shared" si="2"/>
        <v>28</v>
      </c>
      <c r="AK33" s="16">
        <f t="shared" si="12"/>
        <v>5</v>
      </c>
      <c r="AL33" s="88"/>
      <c r="AN33" s="105" t="str">
        <f t="shared" si="3"/>
        <v>ПавловНикита</v>
      </c>
      <c r="AO33" s="105">
        <f t="shared" si="4"/>
        <v>58.902775733440677</v>
      </c>
      <c r="AP33" s="105">
        <f t="shared" si="5"/>
        <v>46.220694576315076</v>
      </c>
      <c r="AQ33" s="105">
        <f t="shared" si="6"/>
        <v>55.537192550894417</v>
      </c>
      <c r="AR33" s="105">
        <f t="shared" si="7"/>
        <v>55.537192550894417</v>
      </c>
      <c r="AS33" s="105">
        <f t="shared" si="8"/>
        <v>55.537192550894417</v>
      </c>
      <c r="AT33" s="105">
        <f t="shared" si="9"/>
        <v>55.537192550894417</v>
      </c>
      <c r="AU33" s="105">
        <f t="shared" si="13"/>
        <v>55.537192550894417</v>
      </c>
      <c r="AV33" s="105">
        <f t="shared" si="14"/>
        <v>55.537192550894417</v>
      </c>
      <c r="AW33" s="105">
        <f t="shared" si="15"/>
        <v>38.026543164477516</v>
      </c>
      <c r="AX33" s="105">
        <f t="shared" si="20"/>
        <v>38.026543164477516</v>
      </c>
      <c r="AY33" s="105">
        <f t="shared" si="16"/>
        <v>38.026543164477516</v>
      </c>
      <c r="AZ33" s="105">
        <f t="shared" si="17"/>
        <v>38.026543164477516</v>
      </c>
      <c r="BA33" s="105">
        <f t="shared" si="18"/>
        <v>38.026543164477516</v>
      </c>
      <c r="BB33" s="105">
        <f t="shared" si="19"/>
        <v>38.026543164477516</v>
      </c>
      <c r="BC33" s="105"/>
    </row>
    <row r="34" spans="1:55" x14ac:dyDescent="0.2">
      <c r="A34" s="123" t="s">
        <v>238</v>
      </c>
      <c r="B34" s="79" t="s">
        <v>65</v>
      </c>
      <c r="C34" s="121" t="s">
        <v>134</v>
      </c>
      <c r="D34" s="135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2"/>
      <c r="R34" s="132"/>
      <c r="S34" s="129">
        <f>IFERROR(VLOOKUP($A34&amp;$B34,'1'!$L$10:$M$49,2,FALSE),0)</f>
        <v>0</v>
      </c>
      <c r="T34" s="129">
        <f>IFERROR(VLOOKUP($A34&amp;$B34,'2'!$L$10:$M$49,2,FALSE),0)</f>
        <v>0</v>
      </c>
      <c r="U34" s="129">
        <f>IFERROR(VLOOKUP($A34&amp;$B34,'3'!$L$10:$M$49,2,FALSE),0)</f>
        <v>35.704637555808382</v>
      </c>
      <c r="V34" s="129">
        <v>0</v>
      </c>
      <c r="W34" s="129">
        <f>IFERROR(VLOOKUP($A34&amp;$B34,'5'!$L$10:$M$49,2,FALSE),0)</f>
        <v>0</v>
      </c>
      <c r="X34" s="129">
        <f>IFERROR(VLOOKUP($A34&amp;$B34,'6'!$L$10:$M$49,2,FALSE),0)</f>
        <v>1.875</v>
      </c>
      <c r="Y34" s="129">
        <f>IFERROR(VLOOKUP($A34&amp;$B34,'7'!$L$10:$M$49,2,FALSE),0)</f>
        <v>0</v>
      </c>
      <c r="Z34" s="129">
        <f>IFERROR(VLOOKUP($A34&amp;$B34,'8'!$L$10:$M$49,2,FALSE),0)</f>
        <v>0</v>
      </c>
      <c r="AA34" s="129">
        <f>IFERROR(VLOOKUP($A34&amp;$B34,'9'!$L$10:$M$49,2,FALSE),0)</f>
        <v>0</v>
      </c>
      <c r="AB34" s="129">
        <f>IFERROR(VLOOKUP($A34&amp;$B34,'10'!$L$10:$M$49,2,FALSE),0)</f>
        <v>0</v>
      </c>
      <c r="AC34" s="129">
        <v>0</v>
      </c>
      <c r="AD34" s="129">
        <v>0</v>
      </c>
      <c r="AE34" s="129">
        <f>IFERROR(VLOOKUP($A34&amp;$B34,'13'!$L$10:$M$49,2,FALSE),0)</f>
        <v>0</v>
      </c>
      <c r="AF34" s="129">
        <f>IFERROR(VLOOKUP($A34&amp;$B34,'14'!$L$10:$M$49,2,FALSE),0)</f>
        <v>0</v>
      </c>
      <c r="AG34" s="142">
        <v>0</v>
      </c>
      <c r="AH34" s="149">
        <f t="shared" si="11"/>
        <v>37.579637555808382</v>
      </c>
      <c r="AI34" s="144">
        <f t="shared" si="1"/>
        <v>37.579637555808382</v>
      </c>
      <c r="AJ34" s="143">
        <f t="shared" si="2"/>
        <v>29</v>
      </c>
      <c r="AK34" s="16">
        <f t="shared" si="12"/>
        <v>5</v>
      </c>
      <c r="AL34" s="88"/>
      <c r="AN34" s="105" t="str">
        <f t="shared" si="3"/>
        <v>ГорбуновСергей</v>
      </c>
      <c r="AO34" s="105">
        <f t="shared" si="4"/>
        <v>0</v>
      </c>
      <c r="AP34" s="105">
        <f t="shared" si="5"/>
        <v>0</v>
      </c>
      <c r="AQ34" s="105">
        <f t="shared" si="6"/>
        <v>0</v>
      </c>
      <c r="AR34" s="105">
        <f t="shared" si="7"/>
        <v>35.704637555808382</v>
      </c>
      <c r="AS34" s="105">
        <f t="shared" si="8"/>
        <v>35.704637555808382</v>
      </c>
      <c r="AT34" s="105">
        <f t="shared" si="9"/>
        <v>35.704637555808382</v>
      </c>
      <c r="AU34" s="105">
        <f t="shared" si="13"/>
        <v>37.579637555808382</v>
      </c>
      <c r="AV34" s="105">
        <f t="shared" si="14"/>
        <v>37.579637555808382</v>
      </c>
      <c r="AW34" s="105">
        <f t="shared" si="15"/>
        <v>37.579637555808382</v>
      </c>
      <c r="AX34" s="105">
        <f t="shared" si="20"/>
        <v>37.579637555808382</v>
      </c>
      <c r="AY34" s="105">
        <f t="shared" si="16"/>
        <v>37.579637555808382</v>
      </c>
      <c r="AZ34" s="105">
        <f t="shared" si="17"/>
        <v>37.579637555808382</v>
      </c>
      <c r="BA34" s="105">
        <f t="shared" si="18"/>
        <v>37.579637555808382</v>
      </c>
      <c r="BB34" s="105">
        <f t="shared" si="19"/>
        <v>37.579637555808382</v>
      </c>
      <c r="BC34" s="105"/>
    </row>
    <row r="35" spans="1:55" x14ac:dyDescent="0.2">
      <c r="A35" s="117" t="s">
        <v>194</v>
      </c>
      <c r="B35" s="20" t="s">
        <v>84</v>
      </c>
      <c r="C35" s="122" t="s">
        <v>18</v>
      </c>
      <c r="D35" s="135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32.841717925635329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2"/>
      <c r="R35" s="132"/>
      <c r="S35" s="129">
        <f>IFERROR(VLOOKUP($A35&amp;$B35,'1'!$L$10:$M$49,2,FALSE),0)</f>
        <v>0</v>
      </c>
      <c r="T35" s="129">
        <f>IFERROR(VLOOKUP($A35&amp;$B35,'2'!$L$10:$M$49,2,FALSE),0)</f>
        <v>30.472016884893918</v>
      </c>
      <c r="U35" s="129">
        <f>IFERROR(VLOOKUP($A35&amp;$B35,'3'!$L$10:$M$49,2,FALSE),0)</f>
        <v>0</v>
      </c>
      <c r="V35" s="129">
        <v>0</v>
      </c>
      <c r="W35" s="129">
        <f>IFERROR(VLOOKUP($A35&amp;$B35,'5'!$L$10:$M$49,2,FALSE),0)</f>
        <v>0</v>
      </c>
      <c r="X35" s="129">
        <f>IFERROR(VLOOKUP($A35&amp;$B35,'6'!$L$10:$M$49,2,FALSE),0)</f>
        <v>0</v>
      </c>
      <c r="Y35" s="129">
        <f>IFERROR(VLOOKUP($A35&amp;$B35,'7'!$L$10:$M$49,2,FALSE),0)</f>
        <v>0</v>
      </c>
      <c r="Z35" s="129">
        <f>IFERROR(VLOOKUP($A35&amp;$B35,'8'!$L$10:$M$49,2,FALSE),0)</f>
        <v>5.8965648227763223</v>
      </c>
      <c r="AA35" s="129">
        <f>IFERROR(VLOOKUP($A35&amp;$B35,'9'!$L$10:$M$49,2,FALSE),0)</f>
        <v>0</v>
      </c>
      <c r="AB35" s="129">
        <f>IFERROR(VLOOKUP($A35&amp;$B35,'10'!$L$10:$M$49,2,FALSE),0)</f>
        <v>0</v>
      </c>
      <c r="AC35" s="129">
        <v>0</v>
      </c>
      <c r="AD35" s="129">
        <v>0</v>
      </c>
      <c r="AE35" s="129">
        <f>IFERROR(VLOOKUP($A35&amp;$B35,'13'!$L$10:$M$49,2,FALSE),0)</f>
        <v>0</v>
      </c>
      <c r="AF35" s="129">
        <f>IFERROR(VLOOKUP($A35&amp;$B35,'14'!$L$10:$M$49,2,FALSE),0)</f>
        <v>0</v>
      </c>
      <c r="AG35" s="142">
        <v>0</v>
      </c>
      <c r="AH35" s="149">
        <f t="shared" si="11"/>
        <v>36.368581707670238</v>
      </c>
      <c r="AI35" s="144">
        <f t="shared" si="1"/>
        <v>36.368581707670238</v>
      </c>
      <c r="AJ35" s="143">
        <f t="shared" si="2"/>
        <v>30</v>
      </c>
      <c r="AK35" s="16">
        <f t="shared" si="12"/>
        <v>5</v>
      </c>
      <c r="AL35" s="88"/>
      <c r="AN35" s="105" t="str">
        <f t="shared" si="3"/>
        <v>МельниковНикита</v>
      </c>
      <c r="AO35" s="105">
        <f t="shared" si="4"/>
        <v>32.841717925635329</v>
      </c>
      <c r="AP35" s="105">
        <f t="shared" si="5"/>
        <v>32.841717925635329</v>
      </c>
      <c r="AQ35" s="105">
        <f t="shared" si="6"/>
        <v>63.313734810529247</v>
      </c>
      <c r="AR35" s="105">
        <f t="shared" si="7"/>
        <v>63.313734810529247</v>
      </c>
      <c r="AS35" s="105">
        <f t="shared" si="8"/>
        <v>63.313734810529247</v>
      </c>
      <c r="AT35" s="105">
        <f t="shared" si="9"/>
        <v>63.313734810529247</v>
      </c>
      <c r="AU35" s="105">
        <f t="shared" si="13"/>
        <v>63.313734810529247</v>
      </c>
      <c r="AV35" s="105">
        <f t="shared" si="14"/>
        <v>63.313734810529247</v>
      </c>
      <c r="AW35" s="105">
        <f t="shared" si="15"/>
        <v>36.368581707670238</v>
      </c>
      <c r="AX35" s="105">
        <f t="shared" si="20"/>
        <v>36.368581707670238</v>
      </c>
      <c r="AY35" s="105">
        <f t="shared" si="16"/>
        <v>36.368581707670238</v>
      </c>
      <c r="AZ35" s="105">
        <f t="shared" si="17"/>
        <v>36.368581707670238</v>
      </c>
      <c r="BA35" s="105">
        <f t="shared" si="18"/>
        <v>36.368581707670238</v>
      </c>
      <c r="BB35" s="105">
        <f t="shared" si="19"/>
        <v>36.368581707670238</v>
      </c>
      <c r="BC35" s="105"/>
    </row>
    <row r="36" spans="1:55" x14ac:dyDescent="0.2">
      <c r="A36" s="117" t="s">
        <v>175</v>
      </c>
      <c r="B36" s="20" t="s">
        <v>9</v>
      </c>
      <c r="C36" s="118" t="s">
        <v>117</v>
      </c>
      <c r="D36" s="135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30.787634924568518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2"/>
      <c r="R36" s="132"/>
      <c r="S36" s="129">
        <f>IFERROR(VLOOKUP($A36&amp;$B36,'1'!$L$10:$M$49,2,FALSE),0)</f>
        <v>0</v>
      </c>
      <c r="T36" s="129">
        <f>IFERROR(VLOOKUP($A36&amp;$B36,'2'!$L$10:$M$49,2,FALSE),0)</f>
        <v>0</v>
      </c>
      <c r="U36" s="129">
        <f>IFERROR(VLOOKUP($A36&amp;$B36,'3'!$L$10:$M$49,2,FALSE),0)</f>
        <v>0</v>
      </c>
      <c r="V36" s="129">
        <v>0</v>
      </c>
      <c r="W36" s="129">
        <f>IFERROR(VLOOKUP($A36&amp;$B36,'5'!$L$10:$M$49,2,FALSE),0)</f>
        <v>0</v>
      </c>
      <c r="X36" s="129">
        <f>IFERROR(VLOOKUP($A36&amp;$B36,'6'!$L$10:$M$49,2,FALSE),0)</f>
        <v>0</v>
      </c>
      <c r="Y36" s="129">
        <f>IFERROR(VLOOKUP($A36&amp;$B36,'7'!$L$10:$M$49,2,FALSE),0)</f>
        <v>36.337730986377267</v>
      </c>
      <c r="Z36" s="129">
        <f>IFERROR(VLOOKUP($A36&amp;$B36,'8'!$L$10:$M$49,2,FALSE),0)</f>
        <v>0</v>
      </c>
      <c r="AA36" s="129">
        <f>IFERROR(VLOOKUP($A36&amp;$B36,'9'!$L$10:$M$49,2,FALSE),0)</f>
        <v>0</v>
      </c>
      <c r="AB36" s="129">
        <f>IFERROR(VLOOKUP($A36&amp;$B36,'10'!$L$10:$M$49,2,FALSE),0)</f>
        <v>0</v>
      </c>
      <c r="AC36" s="129">
        <v>0</v>
      </c>
      <c r="AD36" s="129">
        <v>0</v>
      </c>
      <c r="AE36" s="129">
        <f>IFERROR(VLOOKUP($A36&amp;$B36,'13'!$L$10:$M$49,2,FALSE),0)</f>
        <v>0</v>
      </c>
      <c r="AF36" s="129">
        <f>IFERROR(VLOOKUP($A36&amp;$B36,'14'!$L$10:$M$49,2,FALSE),0)</f>
        <v>0</v>
      </c>
      <c r="AG36" s="142">
        <v>0</v>
      </c>
      <c r="AH36" s="149">
        <f t="shared" si="11"/>
        <v>36.337730986377267</v>
      </c>
      <c r="AI36" s="144">
        <f t="shared" si="1"/>
        <v>36.337730986377267</v>
      </c>
      <c r="AJ36" s="143">
        <f t="shared" si="2"/>
        <v>31</v>
      </c>
      <c r="AK36" s="16">
        <f t="shared" si="12"/>
        <v>5</v>
      </c>
      <c r="AL36" s="88"/>
      <c r="AN36" s="105" t="str">
        <f t="shared" si="3"/>
        <v>ЗмеевДмитрий</v>
      </c>
      <c r="AO36" s="105">
        <f t="shared" si="4"/>
        <v>30.787634924568518</v>
      </c>
      <c r="AP36" s="105">
        <f t="shared" si="5"/>
        <v>30.787634924568518</v>
      </c>
      <c r="AQ36" s="105">
        <f t="shared" si="6"/>
        <v>30.787634924568518</v>
      </c>
      <c r="AR36" s="105">
        <f t="shared" si="7"/>
        <v>30.787634924568518</v>
      </c>
      <c r="AS36" s="105">
        <f t="shared" si="8"/>
        <v>30.787634924568518</v>
      </c>
      <c r="AT36" s="105">
        <f t="shared" si="9"/>
        <v>30.787634924568518</v>
      </c>
      <c r="AU36" s="105">
        <f t="shared" si="13"/>
        <v>30.787634924568518</v>
      </c>
      <c r="AV36" s="105">
        <f t="shared" si="14"/>
        <v>36.337730986377267</v>
      </c>
      <c r="AW36" s="105">
        <f t="shared" si="15"/>
        <v>36.337730986377267</v>
      </c>
      <c r="AX36" s="105">
        <f t="shared" si="20"/>
        <v>36.337730986377267</v>
      </c>
      <c r="AY36" s="105">
        <f t="shared" si="16"/>
        <v>36.337730986377267</v>
      </c>
      <c r="AZ36" s="105">
        <f t="shared" si="17"/>
        <v>36.337730986377267</v>
      </c>
      <c r="BA36" s="105">
        <f t="shared" si="18"/>
        <v>36.337730986377267</v>
      </c>
      <c r="BB36" s="105">
        <f t="shared" si="19"/>
        <v>36.337730986377267</v>
      </c>
      <c r="BC36" s="105"/>
    </row>
    <row r="37" spans="1:55" x14ac:dyDescent="0.2">
      <c r="A37" s="117" t="s">
        <v>55</v>
      </c>
      <c r="B37" s="20" t="s">
        <v>51</v>
      </c>
      <c r="C37" s="118" t="s">
        <v>10</v>
      </c>
      <c r="D37" s="135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48.212396362206306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2"/>
      <c r="R37" s="132"/>
      <c r="S37" s="129">
        <f>IFERROR(VLOOKUP($A37&amp;$B37,'1'!$L$10:$M$49,2,FALSE),0)</f>
        <v>0</v>
      </c>
      <c r="T37" s="129">
        <f>IFERROR(VLOOKUP($A37&amp;$B37,'2'!$L$10:$M$49,2,FALSE),0)</f>
        <v>0</v>
      </c>
      <c r="U37" s="129">
        <f>IFERROR(VLOOKUP($A37&amp;$B37,'3'!$L$10:$M$49,2,FALSE),0)</f>
        <v>0</v>
      </c>
      <c r="V37" s="129">
        <v>0</v>
      </c>
      <c r="W37" s="129">
        <f>IFERROR(VLOOKUP($A37&amp;$B37,'5'!$L$10:$M$49,2,FALSE),0)</f>
        <v>0</v>
      </c>
      <c r="X37" s="129">
        <f>IFERROR(VLOOKUP($A37&amp;$B37,'6'!$L$10:$M$49,2,FALSE),0)</f>
        <v>0</v>
      </c>
      <c r="Y37" s="129">
        <f>IFERROR(VLOOKUP($A37&amp;$B37,'7'!$L$10:$M$49,2,FALSE),0)</f>
        <v>0</v>
      </c>
      <c r="Z37" s="129">
        <f>IFERROR(VLOOKUP($A37&amp;$B37,'8'!$L$10:$M$49,2,FALSE),0)</f>
        <v>0</v>
      </c>
      <c r="AA37" s="129">
        <f>IFERROR(VLOOKUP($A37&amp;$B37,'9'!$L$10:$M$49,2,FALSE),0)</f>
        <v>35.082380490448891</v>
      </c>
      <c r="AB37" s="129">
        <f>IFERROR(VLOOKUP($A37&amp;$B37,'10'!$L$10:$M$49,2,FALSE),0)</f>
        <v>0</v>
      </c>
      <c r="AC37" s="129">
        <v>0</v>
      </c>
      <c r="AD37" s="129">
        <v>0</v>
      </c>
      <c r="AE37" s="129">
        <f>IFERROR(VLOOKUP($A37&amp;$B37,'13'!$L$10:$M$49,2,FALSE),0)</f>
        <v>0</v>
      </c>
      <c r="AF37" s="129">
        <f>IFERROR(VLOOKUP($A37&amp;$B37,'14'!$L$10:$M$49,2,FALSE),0)</f>
        <v>0</v>
      </c>
      <c r="AG37" s="142">
        <v>0</v>
      </c>
      <c r="AH37" s="149">
        <f t="shared" si="11"/>
        <v>35.082380490448891</v>
      </c>
      <c r="AI37" s="144">
        <f t="shared" si="1"/>
        <v>35.082380490448891</v>
      </c>
      <c r="AJ37" s="143">
        <f t="shared" si="2"/>
        <v>32</v>
      </c>
      <c r="AK37" s="16">
        <f t="shared" si="12"/>
        <v>5</v>
      </c>
      <c r="AL37" s="88"/>
      <c r="AN37" s="105" t="str">
        <f t="shared" ref="AN37:AN68" si="21">A37&amp;B37</f>
        <v>ШевченкоАлександр</v>
      </c>
      <c r="AO37" s="105">
        <f t="shared" si="4"/>
        <v>48.212396362206306</v>
      </c>
      <c r="AP37" s="105">
        <f t="shared" si="5"/>
        <v>48.212396362206306</v>
      </c>
      <c r="AQ37" s="105">
        <f t="shared" si="6"/>
        <v>48.212396362206306</v>
      </c>
      <c r="AR37" s="105">
        <f t="shared" si="7"/>
        <v>48.212396362206306</v>
      </c>
      <c r="AS37" s="105">
        <f t="shared" si="8"/>
        <v>48.212396362206306</v>
      </c>
      <c r="AT37" s="105">
        <f t="shared" si="9"/>
        <v>48.212396362206306</v>
      </c>
      <c r="AU37" s="105">
        <f t="shared" si="13"/>
        <v>48.212396362206306</v>
      </c>
      <c r="AV37" s="105">
        <f t="shared" si="14"/>
        <v>48.212396362206306</v>
      </c>
      <c r="AW37" s="105">
        <f t="shared" si="15"/>
        <v>48.212396362206306</v>
      </c>
      <c r="AX37" s="105">
        <f t="shared" si="20"/>
        <v>35.082380490448891</v>
      </c>
      <c r="AY37" s="105">
        <f t="shared" si="16"/>
        <v>35.082380490448891</v>
      </c>
      <c r="AZ37" s="105">
        <f t="shared" si="17"/>
        <v>35.082380490448891</v>
      </c>
      <c r="BA37" s="105">
        <f t="shared" si="18"/>
        <v>35.082380490448891</v>
      </c>
      <c r="BB37" s="105">
        <f t="shared" si="19"/>
        <v>35.082380490448891</v>
      </c>
      <c r="BC37" s="105"/>
    </row>
    <row r="38" spans="1:55" x14ac:dyDescent="0.2">
      <c r="A38" s="117" t="s">
        <v>223</v>
      </c>
      <c r="B38" s="20" t="s">
        <v>54</v>
      </c>
      <c r="C38" s="122" t="s">
        <v>10</v>
      </c>
      <c r="D38" s="135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2"/>
      <c r="R38" s="132"/>
      <c r="S38" s="129">
        <f>IFERROR(VLOOKUP($A38&amp;$B38,'1'!$L$10:$M$49,2,FALSE),0)</f>
        <v>12.677026830101843</v>
      </c>
      <c r="T38" s="129">
        <f>IFERROR(VLOOKUP($A38&amp;$B38,'2'!$L$10:$M$49,2,FALSE),0)</f>
        <v>11.427006331835221</v>
      </c>
      <c r="U38" s="129">
        <f>IFERROR(VLOOKUP($A38&amp;$B38,'3'!$L$10:$M$49,2,FALSE),0)</f>
        <v>0</v>
      </c>
      <c r="V38" s="129">
        <v>0</v>
      </c>
      <c r="W38" s="129">
        <f>IFERROR(VLOOKUP($A38&amp;$B38,'5'!$L$10:$M$49,2,FALSE),0)</f>
        <v>0</v>
      </c>
      <c r="X38" s="129">
        <f>IFERROR(VLOOKUP($A38&amp;$B38,'6'!$L$10:$M$49,2,FALSE),0)</f>
        <v>0</v>
      </c>
      <c r="Y38" s="129">
        <f>IFERROR(VLOOKUP($A38&amp;$B38,'7'!$L$10:$M$49,2,FALSE),0)</f>
        <v>0</v>
      </c>
      <c r="Z38" s="129">
        <f>IFERROR(VLOOKUP($A38&amp;$B38,'8'!$L$10:$M$49,2,FALSE),0)</f>
        <v>0</v>
      </c>
      <c r="AA38" s="129">
        <f>IFERROR(VLOOKUP($A38&amp;$B38,'9'!$L$10:$M$49,2,FALSE),0)</f>
        <v>9.745105691791359</v>
      </c>
      <c r="AB38" s="129">
        <f>IFERROR(VLOOKUP($A38&amp;$B38,'10'!$L$10:$M$49,2,FALSE),0)</f>
        <v>0</v>
      </c>
      <c r="AC38" s="129">
        <v>0</v>
      </c>
      <c r="AD38" s="129">
        <v>0</v>
      </c>
      <c r="AE38" s="129">
        <f>IFERROR(VLOOKUP($A38&amp;$B38,'13'!$L$10:$M$49,2,FALSE),0)</f>
        <v>0</v>
      </c>
      <c r="AF38" s="129">
        <f>IFERROR(VLOOKUP($A38&amp;$B38,'14'!$L$10:$M$49,2,FALSE),0)</f>
        <v>0</v>
      </c>
      <c r="AG38" s="142">
        <v>0</v>
      </c>
      <c r="AH38" s="149">
        <f t="shared" si="11"/>
        <v>33.849138853728419</v>
      </c>
      <c r="AI38" s="144">
        <f t="shared" ref="AI38:AI69" si="22">LARGE(S38:AG38,1)+LARGE(S38:AG38,2)+LARGE(S38:AG38,3)</f>
        <v>33.849138853728419</v>
      </c>
      <c r="AJ38" s="143">
        <f t="shared" ref="AJ38:AJ57" si="23">RANK(AI38,AI$6:AI$145)</f>
        <v>33</v>
      </c>
      <c r="AK38" s="16">
        <f t="shared" si="12"/>
        <v>5</v>
      </c>
      <c r="AL38" s="88"/>
      <c r="AN38" s="105" t="str">
        <f t="shared" si="21"/>
        <v>ГавриловИван</v>
      </c>
      <c r="AO38" s="105">
        <f t="shared" ref="AO38:AO69" si="24">LARGE($D38:$R38,1)+LARGE($D38:$R38,2)+LARGE($D38:$R38,3)</f>
        <v>0</v>
      </c>
      <c r="AP38" s="105">
        <f t="shared" ref="AP38:AP69" si="25">LARGE($E38:$S38,1)+LARGE($E38:$S38,2)+LARGE($E38:$S38,3)</f>
        <v>12.677026830101843</v>
      </c>
      <c r="AQ38" s="105">
        <f t="shared" ref="AQ38:AQ69" si="26">LARGE($F38:$T38,1)+LARGE($F38:$T38,2)+LARGE($F38:$T38,3)</f>
        <v>24.104033161937064</v>
      </c>
      <c r="AR38" s="105">
        <f t="shared" ref="AR38:AR69" si="27">LARGE($G38:$U38,1)+LARGE($G38:$U38,2)+LARGE($G38:$U38,3)</f>
        <v>24.104033161937064</v>
      </c>
      <c r="AS38" s="105">
        <f t="shared" ref="AS38:AS69" si="28">LARGE($G38:$V38,1)+LARGE($G38:$V38,2)+LARGE($G38:$V38,3)</f>
        <v>24.104033161937064</v>
      </c>
      <c r="AT38" s="105">
        <f t="shared" ref="AT38:AT69" si="29">LARGE($H38:$W38,1)+LARGE($H38:$W38,2)+LARGE($H38:$W38,3)</f>
        <v>24.104033161937064</v>
      </c>
      <c r="AU38" s="105">
        <f t="shared" si="13"/>
        <v>24.104033161937064</v>
      </c>
      <c r="AV38" s="105">
        <f t="shared" si="14"/>
        <v>24.104033161937064</v>
      </c>
      <c r="AW38" s="105">
        <f t="shared" si="15"/>
        <v>24.104033161937064</v>
      </c>
      <c r="AX38" s="105">
        <f t="shared" si="20"/>
        <v>33.849138853728419</v>
      </c>
      <c r="AY38" s="105">
        <f t="shared" si="16"/>
        <v>33.849138853728419</v>
      </c>
      <c r="AZ38" s="105">
        <f t="shared" si="17"/>
        <v>33.849138853728419</v>
      </c>
      <c r="BA38" s="105">
        <f t="shared" si="18"/>
        <v>33.849138853728419</v>
      </c>
      <c r="BB38" s="105">
        <f t="shared" si="19"/>
        <v>33.849138853728419</v>
      </c>
      <c r="BC38" s="105"/>
    </row>
    <row r="39" spans="1:55" x14ac:dyDescent="0.2">
      <c r="A39" s="117" t="s">
        <v>36</v>
      </c>
      <c r="B39" s="20" t="s">
        <v>37</v>
      </c>
      <c r="C39" s="118" t="s">
        <v>18</v>
      </c>
      <c r="D39" s="135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64.315030937702517</v>
      </c>
      <c r="K39" s="136">
        <v>0</v>
      </c>
      <c r="L39" s="136">
        <v>1.5</v>
      </c>
      <c r="M39" s="136">
        <v>0</v>
      </c>
      <c r="N39" s="136">
        <v>0</v>
      </c>
      <c r="O39" s="136">
        <v>0</v>
      </c>
      <c r="P39" s="136">
        <v>0</v>
      </c>
      <c r="Q39" s="132"/>
      <c r="R39" s="132"/>
      <c r="S39" s="129">
        <f>IFERROR(VLOOKUP($A39&amp;$B39,'1'!$L$10:$M$49,2,FALSE),0)</f>
        <v>0</v>
      </c>
      <c r="T39" s="129">
        <f>IFERROR(VLOOKUP($A39&amp;$B39,'2'!$L$10:$M$49,2,FALSE),0)</f>
        <v>30.472016884893918</v>
      </c>
      <c r="U39" s="129">
        <f>IFERROR(VLOOKUP($A39&amp;$B39,'3'!$L$10:$M$49,2,FALSE),0)</f>
        <v>0</v>
      </c>
      <c r="V39" s="129">
        <v>0</v>
      </c>
      <c r="W39" s="129">
        <f>IFERROR(VLOOKUP($A39&amp;$B39,'5'!$L$10:$M$49,2,FALSE),0)</f>
        <v>0</v>
      </c>
      <c r="X39" s="129">
        <f>IFERROR(VLOOKUP($A39&amp;$B39,'6'!$L$10:$M$49,2,FALSE),0)</f>
        <v>0</v>
      </c>
      <c r="Y39" s="129">
        <f>IFERROR(VLOOKUP($A39&amp;$B39,'7'!$L$10:$M$49,2,FALSE),0)</f>
        <v>0</v>
      </c>
      <c r="Z39" s="129">
        <f>IFERROR(VLOOKUP($A39&amp;$B39,'8'!$L$10:$M$49,2,FALSE),0)</f>
        <v>0</v>
      </c>
      <c r="AA39" s="129">
        <f>IFERROR(VLOOKUP($A39&amp;$B39,'9'!$L$10:$M$49,2,FALSE),0)</f>
        <v>0</v>
      </c>
      <c r="AB39" s="129">
        <f>IFERROR(VLOOKUP($A39&amp;$B39,'10'!$L$10:$M$49,2,FALSE),0)</f>
        <v>0</v>
      </c>
      <c r="AC39" s="129">
        <v>0</v>
      </c>
      <c r="AD39" s="129">
        <v>0</v>
      </c>
      <c r="AE39" s="129">
        <f>IFERROR(VLOOKUP($A39&amp;$B39,'13'!$L$10:$M$49,2,FALSE),0)</f>
        <v>0</v>
      </c>
      <c r="AF39" s="129">
        <f>IFERROR(VLOOKUP($A39&amp;$B39,'14'!$L$10:$M$49,2,FALSE),0)</f>
        <v>0</v>
      </c>
      <c r="AG39" s="142">
        <v>0</v>
      </c>
      <c r="AH39" s="149">
        <f t="shared" si="11"/>
        <v>30.472016884893918</v>
      </c>
      <c r="AI39" s="144">
        <f t="shared" si="22"/>
        <v>30.472016884893918</v>
      </c>
      <c r="AJ39" s="143">
        <f t="shared" si="23"/>
        <v>34</v>
      </c>
      <c r="AK39" s="16">
        <f t="shared" si="12"/>
        <v>5</v>
      </c>
      <c r="AL39" s="88"/>
      <c r="AN39" s="105" t="str">
        <f t="shared" si="21"/>
        <v>ДергачевМихаил</v>
      </c>
      <c r="AO39" s="105">
        <f t="shared" si="24"/>
        <v>65.815030937702517</v>
      </c>
      <c r="AP39" s="105">
        <f t="shared" si="25"/>
        <v>65.815030937702517</v>
      </c>
      <c r="AQ39" s="105">
        <f t="shared" si="26"/>
        <v>96.287047822596435</v>
      </c>
      <c r="AR39" s="105">
        <f t="shared" si="27"/>
        <v>96.287047822596435</v>
      </c>
      <c r="AS39" s="105">
        <f t="shared" si="28"/>
        <v>96.287047822596435</v>
      </c>
      <c r="AT39" s="105">
        <f t="shared" si="29"/>
        <v>96.287047822596435</v>
      </c>
      <c r="AU39" s="105">
        <f t="shared" si="13"/>
        <v>96.287047822596435</v>
      </c>
      <c r="AV39" s="105">
        <f t="shared" si="14"/>
        <v>96.287047822596435</v>
      </c>
      <c r="AW39" s="105">
        <f t="shared" si="15"/>
        <v>31.972016884893918</v>
      </c>
      <c r="AX39" s="105">
        <f t="shared" si="20"/>
        <v>31.972016884893918</v>
      </c>
      <c r="AY39" s="105">
        <f t="shared" si="16"/>
        <v>30.472016884893918</v>
      </c>
      <c r="AZ39" s="105">
        <f t="shared" si="17"/>
        <v>30.472016884893918</v>
      </c>
      <c r="BA39" s="105">
        <f t="shared" si="18"/>
        <v>30.472016884893918</v>
      </c>
      <c r="BB39" s="105">
        <f t="shared" si="19"/>
        <v>30.472016884893918</v>
      </c>
      <c r="BC39" s="105"/>
    </row>
    <row r="40" spans="1:55" x14ac:dyDescent="0.2">
      <c r="A40" s="117" t="s">
        <v>43</v>
      </c>
      <c r="B40" s="20" t="s">
        <v>44</v>
      </c>
      <c r="C40" s="122" t="s">
        <v>10</v>
      </c>
      <c r="D40" s="135">
        <v>0</v>
      </c>
      <c r="E40" s="136">
        <v>11.871609509564355</v>
      </c>
      <c r="F40" s="136">
        <v>0</v>
      </c>
      <c r="G40" s="136">
        <v>0</v>
      </c>
      <c r="H40" s="136">
        <v>10.635711000472812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2"/>
      <c r="R40" s="132"/>
      <c r="S40" s="129">
        <f>IFERROR(VLOOKUP($A40&amp;$B40,'1'!$L$10:$M$49,2,FALSE),0)</f>
        <v>0</v>
      </c>
      <c r="T40" s="129">
        <f>IFERROR(VLOOKUP($A40&amp;$B40,'2'!$L$10:$M$49,2,FALSE),0)</f>
        <v>30.472016884893918</v>
      </c>
      <c r="U40" s="129">
        <f>IFERROR(VLOOKUP($A40&amp;$B40,'3'!$L$10:$M$49,2,FALSE),0)</f>
        <v>0</v>
      </c>
      <c r="V40" s="129">
        <v>0</v>
      </c>
      <c r="W40" s="129">
        <f>IFERROR(VLOOKUP($A40&amp;$B40,'5'!$L$10:$M$49,2,FALSE),0)</f>
        <v>0</v>
      </c>
      <c r="X40" s="129">
        <f>IFERROR(VLOOKUP($A40&amp;$B40,'6'!$L$10:$M$49,2,FALSE),0)</f>
        <v>0</v>
      </c>
      <c r="Y40" s="129">
        <f>IFERROR(VLOOKUP($A40&amp;$B40,'7'!$L$10:$M$49,2,FALSE),0)</f>
        <v>0</v>
      </c>
      <c r="Z40" s="129">
        <f>IFERROR(VLOOKUP($A40&amp;$B40,'8'!$L$10:$M$49,2,FALSE),0)</f>
        <v>0</v>
      </c>
      <c r="AA40" s="129">
        <f>IFERROR(VLOOKUP($A40&amp;$B40,'9'!$L$10:$M$49,2,FALSE),0)</f>
        <v>0</v>
      </c>
      <c r="AB40" s="129">
        <f>IFERROR(VLOOKUP($A40&amp;$B40,'10'!$L$10:$M$49,2,FALSE),0)</f>
        <v>0</v>
      </c>
      <c r="AC40" s="129">
        <v>0</v>
      </c>
      <c r="AD40" s="129">
        <v>0</v>
      </c>
      <c r="AE40" s="129">
        <f>IFERROR(VLOOKUP($A40&amp;$B40,'13'!$L$10:$M$49,2,FALSE),0)</f>
        <v>0</v>
      </c>
      <c r="AF40" s="129">
        <f>IFERROR(VLOOKUP($A40&amp;$B40,'14'!$L$10:$M$49,2,FALSE),0)</f>
        <v>0</v>
      </c>
      <c r="AG40" s="142">
        <v>0</v>
      </c>
      <c r="AH40" s="149">
        <f t="shared" si="11"/>
        <v>30.472016884893918</v>
      </c>
      <c r="AI40" s="144">
        <f t="shared" si="22"/>
        <v>30.472016884893918</v>
      </c>
      <c r="AJ40" s="143">
        <f t="shared" si="23"/>
        <v>34</v>
      </c>
      <c r="AK40" s="16">
        <f t="shared" si="12"/>
        <v>6</v>
      </c>
      <c r="AL40" s="88"/>
      <c r="AN40" s="105" t="str">
        <f t="shared" si="21"/>
        <v>ТелегинНиколай</v>
      </c>
      <c r="AO40" s="105">
        <f t="shared" si="24"/>
        <v>22.507320510037168</v>
      </c>
      <c r="AP40" s="105">
        <f t="shared" si="25"/>
        <v>22.507320510037168</v>
      </c>
      <c r="AQ40" s="105">
        <f t="shared" si="26"/>
        <v>41.107727885366728</v>
      </c>
      <c r="AR40" s="105">
        <f t="shared" si="27"/>
        <v>41.107727885366728</v>
      </c>
      <c r="AS40" s="105">
        <f t="shared" si="28"/>
        <v>41.107727885366728</v>
      </c>
      <c r="AT40" s="105">
        <f t="shared" si="29"/>
        <v>41.107727885366728</v>
      </c>
      <c r="AU40" s="105">
        <f t="shared" si="13"/>
        <v>30.472016884893918</v>
      </c>
      <c r="AV40" s="105">
        <f t="shared" si="14"/>
        <v>30.472016884893918</v>
      </c>
      <c r="AW40" s="105">
        <f t="shared" si="15"/>
        <v>30.472016884893918</v>
      </c>
      <c r="AX40" s="105">
        <f t="shared" si="20"/>
        <v>30.472016884893918</v>
      </c>
      <c r="AY40" s="105">
        <f t="shared" si="16"/>
        <v>30.472016884893918</v>
      </c>
      <c r="AZ40" s="105">
        <f t="shared" si="17"/>
        <v>30.472016884893918</v>
      </c>
      <c r="BA40" s="105">
        <f t="shared" si="18"/>
        <v>30.472016884893918</v>
      </c>
      <c r="BB40" s="105">
        <f t="shared" si="19"/>
        <v>30.472016884893918</v>
      </c>
      <c r="BC40" s="105"/>
    </row>
    <row r="41" spans="1:55" x14ac:dyDescent="0.2">
      <c r="A41" s="117" t="s">
        <v>186</v>
      </c>
      <c r="B41" s="20" t="s">
        <v>187</v>
      </c>
      <c r="C41" s="122" t="s">
        <v>18</v>
      </c>
      <c r="D41" s="135">
        <v>0</v>
      </c>
      <c r="E41" s="136">
        <v>2.1105083572558851</v>
      </c>
      <c r="F41" s="136">
        <v>0</v>
      </c>
      <c r="G41" s="136">
        <v>0</v>
      </c>
      <c r="H41" s="136">
        <v>0</v>
      </c>
      <c r="I41" s="136">
        <v>0</v>
      </c>
      <c r="J41" s="136">
        <v>20.52607370352208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2"/>
      <c r="R41" s="132"/>
      <c r="S41" s="129">
        <f>IFERROR(VLOOKUP($A41&amp;$B41,'1'!$L$10:$M$49,2,FALSE),0)</f>
        <v>0</v>
      </c>
      <c r="T41" s="129">
        <f>IFERROR(VLOOKUP($A41&amp;$B41,'2'!$L$10:$M$49,2,FALSE),0)</f>
        <v>0</v>
      </c>
      <c r="U41" s="129">
        <f>IFERROR(VLOOKUP($A41&amp;$B41,'3'!$L$10:$M$49,2,FALSE),0)</f>
        <v>0</v>
      </c>
      <c r="V41" s="129">
        <v>0</v>
      </c>
      <c r="W41" s="129">
        <f>IFERROR(VLOOKUP($A41&amp;$B41,'5'!$L$10:$M$49,2,FALSE),0)</f>
        <v>0</v>
      </c>
      <c r="X41" s="129">
        <f>IFERROR(VLOOKUP($A41&amp;$B41,'6'!$L$10:$M$49,2,FALSE),0)</f>
        <v>0</v>
      </c>
      <c r="Y41" s="129">
        <f>IFERROR(VLOOKUP($A41&amp;$B41,'7'!$L$10:$M$49,2,FALSE),0)</f>
        <v>0</v>
      </c>
      <c r="Z41" s="129">
        <f>IFERROR(VLOOKUP($A41&amp;$B41,'8'!$L$10:$M$49,2,FALSE),0)</f>
        <v>28.30351114932634</v>
      </c>
      <c r="AA41" s="129">
        <f>IFERROR(VLOOKUP($A41&amp;$B41,'9'!$L$10:$M$49,2,FALSE),0)</f>
        <v>0</v>
      </c>
      <c r="AB41" s="129">
        <f>IFERROR(VLOOKUP($A41&amp;$B41,'10'!$L$10:$M$49,2,FALSE),0)</f>
        <v>0</v>
      </c>
      <c r="AC41" s="129">
        <v>0</v>
      </c>
      <c r="AD41" s="129">
        <v>0</v>
      </c>
      <c r="AE41" s="129">
        <f>IFERROR(VLOOKUP($A41&amp;$B41,'13'!$L$10:$M$49,2,FALSE),0)</f>
        <v>0</v>
      </c>
      <c r="AF41" s="129">
        <f>IFERROR(VLOOKUP($A41&amp;$B41,'14'!$L$10:$M$49,2,FALSE),0)</f>
        <v>0</v>
      </c>
      <c r="AG41" s="142">
        <v>0</v>
      </c>
      <c r="AH41" s="149">
        <f t="shared" si="11"/>
        <v>28.30351114932634</v>
      </c>
      <c r="AI41" s="144">
        <f t="shared" si="22"/>
        <v>28.30351114932634</v>
      </c>
      <c r="AJ41" s="143">
        <f t="shared" si="23"/>
        <v>36</v>
      </c>
      <c r="AK41" s="16">
        <f t="shared" si="12"/>
        <v>6</v>
      </c>
      <c r="AL41" s="88"/>
      <c r="AN41" s="105" t="str">
        <f t="shared" si="21"/>
        <v>СеровАльберт</v>
      </c>
      <c r="AO41" s="105">
        <f t="shared" si="24"/>
        <v>22.636582060777965</v>
      </c>
      <c r="AP41" s="105">
        <f t="shared" si="25"/>
        <v>22.636582060777965</v>
      </c>
      <c r="AQ41" s="105">
        <f t="shared" si="26"/>
        <v>20.52607370352208</v>
      </c>
      <c r="AR41" s="105">
        <f t="shared" si="27"/>
        <v>20.52607370352208</v>
      </c>
      <c r="AS41" s="105">
        <f t="shared" si="28"/>
        <v>20.52607370352208</v>
      </c>
      <c r="AT41" s="105">
        <f t="shared" si="29"/>
        <v>20.52607370352208</v>
      </c>
      <c r="AU41" s="105">
        <f t="shared" si="13"/>
        <v>20.52607370352208</v>
      </c>
      <c r="AV41" s="105">
        <f t="shared" si="14"/>
        <v>20.52607370352208</v>
      </c>
      <c r="AW41" s="105">
        <f t="shared" si="15"/>
        <v>28.30351114932634</v>
      </c>
      <c r="AX41" s="105">
        <f t="shared" si="20"/>
        <v>28.30351114932634</v>
      </c>
      <c r="AY41" s="105">
        <f t="shared" si="16"/>
        <v>28.30351114932634</v>
      </c>
      <c r="AZ41" s="105">
        <f t="shared" si="17"/>
        <v>28.30351114932634</v>
      </c>
      <c r="BA41" s="105">
        <f t="shared" si="18"/>
        <v>28.30351114932634</v>
      </c>
      <c r="BB41" s="105">
        <f t="shared" si="19"/>
        <v>28.30351114932634</v>
      </c>
      <c r="BC41" s="105"/>
    </row>
    <row r="42" spans="1:55" x14ac:dyDescent="0.2">
      <c r="A42" s="117" t="s">
        <v>256</v>
      </c>
      <c r="B42" s="20" t="s">
        <v>65</v>
      </c>
      <c r="C42" s="122"/>
      <c r="D42" s="135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2"/>
      <c r="R42" s="132"/>
      <c r="S42" s="129">
        <f>IFERROR(VLOOKUP($A42&amp;$B42,'1'!$L$10:$M$49,2,FALSE),0)</f>
        <v>0</v>
      </c>
      <c r="T42" s="129">
        <f>IFERROR(VLOOKUP($A42&amp;$B42,'2'!$L$10:$M$49,2,FALSE),0)</f>
        <v>0</v>
      </c>
      <c r="U42" s="129">
        <f>IFERROR(VLOOKUP($A42&amp;$B42,'3'!$L$10:$M$49,2,FALSE),0)</f>
        <v>0</v>
      </c>
      <c r="V42" s="129">
        <v>0</v>
      </c>
      <c r="W42" s="129">
        <f>IFERROR(VLOOKUP($A42&amp;$B42,'5'!$L$10:$M$49,2,FALSE),0)</f>
        <v>0</v>
      </c>
      <c r="X42" s="129">
        <f>IFERROR(VLOOKUP($A42&amp;$B42,'6'!$L$10:$M$49,2,FALSE),0)</f>
        <v>0</v>
      </c>
      <c r="Y42" s="129">
        <f>IFERROR(VLOOKUP($A42&amp;$B42,'7'!$L$10:$M$49,2,FALSE),0)</f>
        <v>0</v>
      </c>
      <c r="Z42" s="129">
        <f>IFERROR(VLOOKUP($A42&amp;$B42,'8'!$L$10:$M$49,2,FALSE),0)</f>
        <v>28.30351114932634</v>
      </c>
      <c r="AA42" s="129">
        <f>IFERROR(VLOOKUP($A42&amp;$B42,'9'!$L$10:$M$49,2,FALSE),0)</f>
        <v>0</v>
      </c>
      <c r="AB42" s="129">
        <f>IFERROR(VLOOKUP($A42&amp;$B42,'10'!$L$10:$M$49,2,FALSE),0)</f>
        <v>0</v>
      </c>
      <c r="AC42" s="129">
        <v>0</v>
      </c>
      <c r="AD42" s="129">
        <v>0</v>
      </c>
      <c r="AE42" s="129">
        <f>IFERROR(VLOOKUP($A42&amp;$B42,'13'!$L$10:$M$49,2,FALSE),0)</f>
        <v>0</v>
      </c>
      <c r="AF42" s="129">
        <f>IFERROR(VLOOKUP($A42&amp;$B42,'14'!$L$10:$M$49,2,FALSE),0)</f>
        <v>0</v>
      </c>
      <c r="AG42" s="142">
        <v>0</v>
      </c>
      <c r="AH42" s="149">
        <f t="shared" si="11"/>
        <v>28.30351114932634</v>
      </c>
      <c r="AI42" s="144">
        <f t="shared" si="22"/>
        <v>28.30351114932634</v>
      </c>
      <c r="AJ42" s="143">
        <f t="shared" si="23"/>
        <v>36</v>
      </c>
      <c r="AK42" s="16">
        <f t="shared" si="12"/>
        <v>6</v>
      </c>
      <c r="AL42" s="88"/>
      <c r="AN42" s="105" t="str">
        <f t="shared" si="21"/>
        <v>ВасильевСергей</v>
      </c>
      <c r="AO42" s="105">
        <f t="shared" si="24"/>
        <v>0</v>
      </c>
      <c r="AP42" s="105">
        <f t="shared" si="25"/>
        <v>0</v>
      </c>
      <c r="AQ42" s="105">
        <f t="shared" si="26"/>
        <v>0</v>
      </c>
      <c r="AR42" s="105">
        <f t="shared" si="27"/>
        <v>0</v>
      </c>
      <c r="AS42" s="105">
        <f t="shared" si="28"/>
        <v>0</v>
      </c>
      <c r="AT42" s="105">
        <f t="shared" si="29"/>
        <v>0</v>
      </c>
      <c r="AU42" s="105">
        <f t="shared" si="13"/>
        <v>0</v>
      </c>
      <c r="AV42" s="105">
        <f t="shared" si="14"/>
        <v>0</v>
      </c>
      <c r="AW42" s="105">
        <f t="shared" si="15"/>
        <v>28.30351114932634</v>
      </c>
      <c r="AX42" s="105">
        <f t="shared" si="20"/>
        <v>28.30351114932634</v>
      </c>
      <c r="AY42" s="105">
        <f t="shared" si="16"/>
        <v>28.30351114932634</v>
      </c>
      <c r="AZ42" s="105">
        <f t="shared" si="17"/>
        <v>28.30351114932634</v>
      </c>
      <c r="BA42" s="105">
        <f t="shared" si="18"/>
        <v>28.30351114932634</v>
      </c>
      <c r="BB42" s="105">
        <f t="shared" si="19"/>
        <v>28.30351114932634</v>
      </c>
      <c r="BC42" s="105"/>
    </row>
    <row r="43" spans="1:55" x14ac:dyDescent="0.2">
      <c r="A43" s="117" t="s">
        <v>196</v>
      </c>
      <c r="B43" s="20" t="s">
        <v>91</v>
      </c>
      <c r="C43" s="122" t="s">
        <v>18</v>
      </c>
      <c r="D43" s="135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20.52607370352208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2"/>
      <c r="R43" s="132"/>
      <c r="S43" s="129">
        <f>IFERROR(VLOOKUP($A43&amp;$B43,'1'!$L$10:$M$49,2,FALSE),0)</f>
        <v>0</v>
      </c>
      <c r="T43" s="129">
        <f>IFERROR(VLOOKUP($A43&amp;$B43,'2'!$L$10:$M$49,2,FALSE),0)</f>
        <v>11.427006331835221</v>
      </c>
      <c r="U43" s="129">
        <f>IFERROR(VLOOKUP($A43&amp;$B43,'3'!$L$10:$M$49,2,FALSE),0)</f>
        <v>0</v>
      </c>
      <c r="V43" s="129">
        <v>0</v>
      </c>
      <c r="W43" s="129">
        <f>IFERROR(VLOOKUP($A43&amp;$B43,'5'!$L$10:$M$49,2,FALSE),0)</f>
        <v>0</v>
      </c>
      <c r="X43" s="129">
        <f>IFERROR(VLOOKUP($A43&amp;$B43,'6'!$L$10:$M$49,2,FALSE),0)</f>
        <v>0</v>
      </c>
      <c r="Y43" s="129">
        <f>IFERROR(VLOOKUP($A43&amp;$B43,'7'!$L$10:$M$49,2,FALSE),0)</f>
        <v>0</v>
      </c>
      <c r="Z43" s="129">
        <f>IFERROR(VLOOKUP($A43&amp;$B43,'8'!$L$10:$M$49,2,FALSE),0)</f>
        <v>15.331068539218434</v>
      </c>
      <c r="AA43" s="129">
        <f>IFERROR(VLOOKUP($A43&amp;$B43,'9'!$L$10:$M$49,2,FALSE),0)</f>
        <v>0</v>
      </c>
      <c r="AB43" s="129">
        <f>IFERROR(VLOOKUP($A43&amp;$B43,'10'!$L$10:$M$49,2,FALSE),0)</f>
        <v>0</v>
      </c>
      <c r="AC43" s="129">
        <v>0</v>
      </c>
      <c r="AD43" s="129">
        <v>0</v>
      </c>
      <c r="AE43" s="129">
        <f>IFERROR(VLOOKUP($A43&amp;$B43,'13'!$L$10:$M$49,2,FALSE),0)</f>
        <v>0</v>
      </c>
      <c r="AF43" s="129">
        <f>IFERROR(VLOOKUP($A43&amp;$B43,'14'!$L$10:$M$49,2,FALSE),0)</f>
        <v>0</v>
      </c>
      <c r="AG43" s="142">
        <v>0</v>
      </c>
      <c r="AH43" s="149">
        <f t="shared" si="11"/>
        <v>26.758074871053655</v>
      </c>
      <c r="AI43" s="144">
        <f t="shared" si="22"/>
        <v>26.758074871053655</v>
      </c>
      <c r="AJ43" s="143">
        <f t="shared" si="23"/>
        <v>38</v>
      </c>
      <c r="AK43" s="16">
        <f t="shared" si="12"/>
        <v>6</v>
      </c>
      <c r="AL43" s="88"/>
      <c r="AN43" s="105" t="str">
        <f t="shared" si="21"/>
        <v>КурасовВиталий</v>
      </c>
      <c r="AO43" s="105">
        <f t="shared" si="24"/>
        <v>20.52607370352208</v>
      </c>
      <c r="AP43" s="105">
        <f t="shared" si="25"/>
        <v>20.52607370352208</v>
      </c>
      <c r="AQ43" s="105">
        <f t="shared" si="26"/>
        <v>31.953080035357303</v>
      </c>
      <c r="AR43" s="105">
        <f t="shared" si="27"/>
        <v>31.953080035357303</v>
      </c>
      <c r="AS43" s="105">
        <f t="shared" si="28"/>
        <v>31.953080035357303</v>
      </c>
      <c r="AT43" s="105">
        <f t="shared" si="29"/>
        <v>31.953080035357303</v>
      </c>
      <c r="AU43" s="105">
        <f t="shared" si="13"/>
        <v>31.953080035357303</v>
      </c>
      <c r="AV43" s="105">
        <f t="shared" si="14"/>
        <v>31.953080035357303</v>
      </c>
      <c r="AW43" s="105">
        <f t="shared" si="15"/>
        <v>26.758074871053655</v>
      </c>
      <c r="AX43" s="105">
        <f t="shared" si="20"/>
        <v>26.758074871053655</v>
      </c>
      <c r="AY43" s="105">
        <f t="shared" si="16"/>
        <v>26.758074871053655</v>
      </c>
      <c r="AZ43" s="105">
        <f t="shared" si="17"/>
        <v>26.758074871053655</v>
      </c>
      <c r="BA43" s="105">
        <f t="shared" si="18"/>
        <v>26.758074871053655</v>
      </c>
      <c r="BB43" s="105">
        <f t="shared" si="19"/>
        <v>26.758074871053655</v>
      </c>
      <c r="BC43" s="105"/>
    </row>
    <row r="44" spans="1:55" x14ac:dyDescent="0.2">
      <c r="A44" s="117" t="s">
        <v>199</v>
      </c>
      <c r="B44" s="20" t="s">
        <v>54</v>
      </c>
      <c r="C44" s="122"/>
      <c r="D44" s="135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8.8946319381929015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2"/>
      <c r="R44" s="132"/>
      <c r="S44" s="129">
        <f>IFERROR(VLOOKUP($A44&amp;$B44,'1'!$L$10:$M$49,2,FALSE),0)</f>
        <v>0</v>
      </c>
      <c r="T44" s="129">
        <f>IFERROR(VLOOKUP($A44&amp;$B44,'2'!$L$10:$M$49,2,FALSE),0)</f>
        <v>11.427006331835221</v>
      </c>
      <c r="U44" s="129">
        <f>IFERROR(VLOOKUP($A44&amp;$B44,'3'!$L$10:$M$49,2,FALSE),0)</f>
        <v>0</v>
      </c>
      <c r="V44" s="129">
        <v>0</v>
      </c>
      <c r="W44" s="129">
        <f>IFERROR(VLOOKUP($A44&amp;$B44,'5'!$L$10:$M$49,2,FALSE),0)</f>
        <v>0</v>
      </c>
      <c r="X44" s="129">
        <f>IFERROR(VLOOKUP($A44&amp;$B44,'6'!$L$10:$M$49,2,FALSE),0)</f>
        <v>0</v>
      </c>
      <c r="Y44" s="129">
        <f>IFERROR(VLOOKUP($A44&amp;$B44,'7'!$L$10:$M$49,2,FALSE),0)</f>
        <v>0</v>
      </c>
      <c r="Z44" s="129">
        <f>IFERROR(VLOOKUP($A44&amp;$B44,'8'!$L$10:$M$49,2,FALSE),0)</f>
        <v>15.331068539218434</v>
      </c>
      <c r="AA44" s="129">
        <f>IFERROR(VLOOKUP($A44&amp;$B44,'9'!$L$10:$M$49,2,FALSE),0)</f>
        <v>0</v>
      </c>
      <c r="AB44" s="129">
        <f>IFERROR(VLOOKUP($A44&amp;$B44,'10'!$L$10:$M$49,2,FALSE),0)</f>
        <v>0</v>
      </c>
      <c r="AC44" s="129">
        <v>0</v>
      </c>
      <c r="AD44" s="129">
        <v>0</v>
      </c>
      <c r="AE44" s="129">
        <f>IFERROR(VLOOKUP($A44&amp;$B44,'13'!$L$10:$M$49,2,FALSE),0)</f>
        <v>0</v>
      </c>
      <c r="AF44" s="129">
        <f>IFERROR(VLOOKUP($A44&amp;$B44,'14'!$L$10:$M$49,2,FALSE),0)</f>
        <v>0</v>
      </c>
      <c r="AG44" s="142">
        <v>0</v>
      </c>
      <c r="AH44" s="149">
        <f t="shared" si="11"/>
        <v>26.758074871053655</v>
      </c>
      <c r="AI44" s="144">
        <f t="shared" si="22"/>
        <v>26.758074871053655</v>
      </c>
      <c r="AJ44" s="143">
        <f t="shared" si="23"/>
        <v>38</v>
      </c>
      <c r="AK44" s="16">
        <f t="shared" si="12"/>
        <v>6</v>
      </c>
      <c r="AL44" s="88"/>
      <c r="AN44" s="105" t="str">
        <f t="shared" si="21"/>
        <v>КукушкинИван</v>
      </c>
      <c r="AO44" s="105">
        <f t="shared" si="24"/>
        <v>8.8946319381929015</v>
      </c>
      <c r="AP44" s="105">
        <f t="shared" si="25"/>
        <v>8.8946319381929015</v>
      </c>
      <c r="AQ44" s="105">
        <f t="shared" si="26"/>
        <v>20.321638270028124</v>
      </c>
      <c r="AR44" s="105">
        <f t="shared" si="27"/>
        <v>20.321638270028124</v>
      </c>
      <c r="AS44" s="105">
        <f t="shared" si="28"/>
        <v>20.321638270028124</v>
      </c>
      <c r="AT44" s="105">
        <f t="shared" si="29"/>
        <v>20.321638270028124</v>
      </c>
      <c r="AU44" s="105">
        <f t="shared" si="13"/>
        <v>20.321638270028124</v>
      </c>
      <c r="AV44" s="105">
        <f t="shared" si="14"/>
        <v>20.321638270028124</v>
      </c>
      <c r="AW44" s="105">
        <f t="shared" si="15"/>
        <v>26.758074871053655</v>
      </c>
      <c r="AX44" s="105">
        <f t="shared" si="20"/>
        <v>26.758074871053655</v>
      </c>
      <c r="AY44" s="105">
        <f t="shared" si="16"/>
        <v>26.758074871053655</v>
      </c>
      <c r="AZ44" s="105">
        <f t="shared" si="17"/>
        <v>26.758074871053655</v>
      </c>
      <c r="BA44" s="105">
        <f t="shared" si="18"/>
        <v>26.758074871053655</v>
      </c>
      <c r="BB44" s="105">
        <f t="shared" si="19"/>
        <v>26.758074871053655</v>
      </c>
      <c r="BC44" s="105"/>
    </row>
    <row r="45" spans="1:55" x14ac:dyDescent="0.2">
      <c r="A45" s="117" t="s">
        <v>226</v>
      </c>
      <c r="B45" s="20" t="s">
        <v>9</v>
      </c>
      <c r="C45" s="122" t="s">
        <v>10</v>
      </c>
      <c r="D45" s="135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2"/>
      <c r="R45" s="132"/>
      <c r="S45" s="129">
        <f>IFERROR(VLOOKUP($A45&amp;$B45,'1'!$L$10:$M$49,2,FALSE),0)</f>
        <v>2.2536936586847722</v>
      </c>
      <c r="T45" s="129">
        <f>IFERROR(VLOOKUP($A45&amp;$B45,'2'!$L$10:$M$49,2,FALSE),0)</f>
        <v>0</v>
      </c>
      <c r="U45" s="129">
        <f>IFERROR(VLOOKUP($A45&amp;$B45,'3'!$L$10:$M$49,2,FALSE),0)</f>
        <v>0</v>
      </c>
      <c r="V45" s="129">
        <v>0</v>
      </c>
      <c r="W45" s="129">
        <f>IFERROR(VLOOKUP($A45&amp;$B45,'5'!$L$10:$M$49,2,FALSE),0)</f>
        <v>0</v>
      </c>
      <c r="X45" s="129">
        <f>IFERROR(VLOOKUP($A45&amp;$B45,'6'!$L$10:$M$49,2,FALSE),0)</f>
        <v>0</v>
      </c>
      <c r="Y45" s="129">
        <f>IFERROR(VLOOKUP($A45&amp;$B45,'7'!$L$10:$M$49,2,FALSE),0)</f>
        <v>0</v>
      </c>
      <c r="Z45" s="129">
        <f>IFERROR(VLOOKUP($A45&amp;$B45,'8'!$L$10:$M$49,2,FALSE),0)</f>
        <v>0</v>
      </c>
      <c r="AA45" s="129">
        <f>IFERROR(VLOOKUP($A45&amp;$B45,'9'!$L$10:$M$49,2,FALSE),0)</f>
        <v>23.388253660299267</v>
      </c>
      <c r="AB45" s="129">
        <f>IFERROR(VLOOKUP($A45&amp;$B45,'10'!$L$10:$M$49,2,FALSE),0)</f>
        <v>0</v>
      </c>
      <c r="AC45" s="129">
        <v>0</v>
      </c>
      <c r="AD45" s="129">
        <v>0</v>
      </c>
      <c r="AE45" s="129">
        <f>IFERROR(VLOOKUP($A45&amp;$B45,'13'!$L$10:$M$49,2,FALSE),0)</f>
        <v>0</v>
      </c>
      <c r="AF45" s="129">
        <f>IFERROR(VLOOKUP($A45&amp;$B45,'14'!$L$10:$M$49,2,FALSE),0)</f>
        <v>0</v>
      </c>
      <c r="AG45" s="142">
        <v>0</v>
      </c>
      <c r="AH45" s="149">
        <f t="shared" si="11"/>
        <v>25.641947318984037</v>
      </c>
      <c r="AI45" s="144">
        <f t="shared" si="22"/>
        <v>25.641947318984037</v>
      </c>
      <c r="AJ45" s="143">
        <f t="shared" si="23"/>
        <v>40</v>
      </c>
      <c r="AK45" s="16">
        <f t="shared" si="12"/>
        <v>6</v>
      </c>
      <c r="AL45" s="88"/>
      <c r="AN45" s="105" t="str">
        <f t="shared" si="21"/>
        <v>СмирновДмитрий</v>
      </c>
      <c r="AO45" s="105">
        <f t="shared" si="24"/>
        <v>0</v>
      </c>
      <c r="AP45" s="105">
        <f t="shared" si="25"/>
        <v>2.2536936586847722</v>
      </c>
      <c r="AQ45" s="105">
        <f t="shared" si="26"/>
        <v>2.2536936586847722</v>
      </c>
      <c r="AR45" s="105">
        <f t="shared" si="27"/>
        <v>2.2536936586847722</v>
      </c>
      <c r="AS45" s="105">
        <f t="shared" si="28"/>
        <v>2.2536936586847722</v>
      </c>
      <c r="AT45" s="105">
        <f t="shared" si="29"/>
        <v>2.2536936586847722</v>
      </c>
      <c r="AU45" s="105">
        <f t="shared" si="13"/>
        <v>2.2536936586847722</v>
      </c>
      <c r="AV45" s="105">
        <f t="shared" si="14"/>
        <v>2.2536936586847722</v>
      </c>
      <c r="AW45" s="105">
        <f t="shared" si="15"/>
        <v>2.2536936586847722</v>
      </c>
      <c r="AX45" s="105">
        <f t="shared" si="20"/>
        <v>25.641947318984037</v>
      </c>
      <c r="AY45" s="105">
        <f t="shared" si="16"/>
        <v>25.641947318984037</v>
      </c>
      <c r="AZ45" s="105">
        <f t="shared" si="17"/>
        <v>25.641947318984037</v>
      </c>
      <c r="BA45" s="105">
        <f t="shared" si="18"/>
        <v>25.641947318984037</v>
      </c>
      <c r="BB45" s="105">
        <f t="shared" si="19"/>
        <v>25.641947318984037</v>
      </c>
      <c r="BC45" s="105"/>
    </row>
    <row r="46" spans="1:55" x14ac:dyDescent="0.2">
      <c r="A46" s="117" t="s">
        <v>133</v>
      </c>
      <c r="B46" s="20" t="s">
        <v>135</v>
      </c>
      <c r="C46" s="122" t="s">
        <v>134</v>
      </c>
      <c r="D46" s="135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2"/>
      <c r="R46" s="132"/>
      <c r="S46" s="129">
        <f>IFERROR(VLOOKUP($A46&amp;$B46,'1'!$L$10:$M$49,2,FALSE),0)</f>
        <v>0</v>
      </c>
      <c r="T46" s="129">
        <f>IFERROR(VLOOKUP($A46&amp;$B46,'2'!$L$10:$M$49,2,FALSE),0)</f>
        <v>0</v>
      </c>
      <c r="U46" s="129">
        <f>IFERROR(VLOOKUP($A46&amp;$B46,'3'!$L$10:$M$49,2,FALSE),0)</f>
        <v>0</v>
      </c>
      <c r="V46" s="129">
        <v>0</v>
      </c>
      <c r="W46" s="129">
        <f>IFERROR(VLOOKUP($A46&amp;$B46,'5'!$L$10:$M$49,2,FALSE),0)</f>
        <v>0</v>
      </c>
      <c r="X46" s="129">
        <f>IFERROR(VLOOKUP($A46&amp;$B46,'6'!$L$10:$M$49,2,FALSE),0)</f>
        <v>18.75</v>
      </c>
      <c r="Y46" s="129">
        <f>IFERROR(VLOOKUP($A46&amp;$B46,'7'!$L$10:$M$49,2,FALSE),0)</f>
        <v>0</v>
      </c>
      <c r="Z46" s="129">
        <f>IFERROR(VLOOKUP($A46&amp;$B46,'8'!$L$10:$M$49,2,FALSE),0)</f>
        <v>0</v>
      </c>
      <c r="AA46" s="129">
        <f>IFERROR(VLOOKUP($A46&amp;$B46,'9'!$L$10:$M$49,2,FALSE),0)</f>
        <v>0</v>
      </c>
      <c r="AB46" s="129">
        <f>IFERROR(VLOOKUP($A46&amp;$B46,'10'!$L$10:$M$49,2,FALSE),0)</f>
        <v>0</v>
      </c>
      <c r="AC46" s="129">
        <v>0</v>
      </c>
      <c r="AD46" s="129">
        <v>0</v>
      </c>
      <c r="AE46" s="129">
        <f>IFERROR(VLOOKUP($A46&amp;$B46,'13'!$L$10:$M$49,2,FALSE),0)</f>
        <v>0</v>
      </c>
      <c r="AF46" s="129">
        <f>IFERROR(VLOOKUP($A46&amp;$B46,'14'!$L$10:$M$49,2,FALSE),0)</f>
        <v>0</v>
      </c>
      <c r="AG46" s="142">
        <v>0</v>
      </c>
      <c r="AH46" s="149">
        <f t="shared" si="11"/>
        <v>18.75</v>
      </c>
      <c r="AI46" s="144">
        <f t="shared" si="22"/>
        <v>18.75</v>
      </c>
      <c r="AJ46" s="143">
        <f t="shared" si="23"/>
        <v>41</v>
      </c>
      <c r="AK46" s="16">
        <f t="shared" si="12"/>
        <v>6</v>
      </c>
      <c r="AL46" s="88"/>
      <c r="AN46" s="105" t="str">
        <f t="shared" si="21"/>
        <v>СучковВалентин</v>
      </c>
      <c r="AO46" s="105">
        <f t="shared" si="24"/>
        <v>0</v>
      </c>
      <c r="AP46" s="105">
        <f t="shared" si="25"/>
        <v>0</v>
      </c>
      <c r="AQ46" s="105">
        <f t="shared" si="26"/>
        <v>0</v>
      </c>
      <c r="AR46" s="105">
        <f t="shared" si="27"/>
        <v>0</v>
      </c>
      <c r="AS46" s="105">
        <f t="shared" si="28"/>
        <v>0</v>
      </c>
      <c r="AT46" s="105">
        <f t="shared" si="29"/>
        <v>0</v>
      </c>
      <c r="AU46" s="105">
        <f t="shared" si="13"/>
        <v>18.75</v>
      </c>
      <c r="AV46" s="105">
        <f t="shared" si="14"/>
        <v>18.75</v>
      </c>
      <c r="AW46" s="105">
        <f t="shared" si="15"/>
        <v>18.75</v>
      </c>
      <c r="AX46" s="105">
        <f t="shared" si="20"/>
        <v>18.75</v>
      </c>
      <c r="AY46" s="105">
        <f t="shared" si="16"/>
        <v>18.75</v>
      </c>
      <c r="AZ46" s="105">
        <f t="shared" si="17"/>
        <v>18.75</v>
      </c>
      <c r="BA46" s="105">
        <f t="shared" si="18"/>
        <v>18.75</v>
      </c>
      <c r="BB46" s="105">
        <f t="shared" si="19"/>
        <v>18.75</v>
      </c>
      <c r="BC46" s="105"/>
    </row>
    <row r="47" spans="1:55" x14ac:dyDescent="0.2">
      <c r="A47" s="117" t="s">
        <v>201</v>
      </c>
      <c r="B47" s="20" t="s">
        <v>24</v>
      </c>
      <c r="C47" s="118" t="s">
        <v>202</v>
      </c>
      <c r="D47" s="135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38.569917089765049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2"/>
      <c r="R47" s="132"/>
      <c r="S47" s="129">
        <f>IFERROR(VLOOKUP($A47&amp;$B47,'1'!$L$10:$M$49,2,FALSE),0)</f>
        <v>0</v>
      </c>
      <c r="T47" s="129">
        <f>IFERROR(VLOOKUP($A47&amp;$B47,'2'!$L$10:$M$49,2,FALSE),0)</f>
        <v>0</v>
      </c>
      <c r="U47" s="129">
        <f>IFERROR(VLOOKUP($A47&amp;$B47,'3'!$L$10:$M$49,2,FALSE),0)</f>
        <v>0</v>
      </c>
      <c r="V47" s="129">
        <v>0</v>
      </c>
      <c r="W47" s="129">
        <f>IFERROR(VLOOKUP($A47&amp;$B47,'5'!$L$10:$M$49,2,FALSE),0)</f>
        <v>0</v>
      </c>
      <c r="X47" s="129">
        <f>IFERROR(VLOOKUP($A47&amp;$B47,'6'!$L$10:$M$49,2,FALSE),0)</f>
        <v>0</v>
      </c>
      <c r="Y47" s="129">
        <f>IFERROR(VLOOKUP($A47&amp;$B47,'7'!$L$10:$M$49,2,FALSE),0)</f>
        <v>0</v>
      </c>
      <c r="Z47" s="129">
        <f>IFERROR(VLOOKUP($A47&amp;$B47,'8'!$L$10:$M$49,2,FALSE),0)</f>
        <v>0</v>
      </c>
      <c r="AA47" s="129">
        <f>IFERROR(VLOOKUP($A47&amp;$B47,'9'!$L$10:$M$49,2,FALSE),0)</f>
        <v>15.592169106866175</v>
      </c>
      <c r="AB47" s="129">
        <f>IFERROR(VLOOKUP($A47&amp;$B47,'10'!$L$10:$M$49,2,FALSE),0)</f>
        <v>0</v>
      </c>
      <c r="AC47" s="129">
        <v>0</v>
      </c>
      <c r="AD47" s="129">
        <v>0</v>
      </c>
      <c r="AE47" s="129">
        <f>IFERROR(VLOOKUP($A47&amp;$B47,'13'!$L$10:$M$49,2,FALSE),0)</f>
        <v>0</v>
      </c>
      <c r="AF47" s="129">
        <f>IFERROR(VLOOKUP($A47&amp;$B47,'14'!$L$10:$M$49,2,FALSE),0)</f>
        <v>0</v>
      </c>
      <c r="AG47" s="142">
        <v>0</v>
      </c>
      <c r="AH47" s="149">
        <f t="shared" si="11"/>
        <v>15.592169106866175</v>
      </c>
      <c r="AI47" s="144">
        <f t="shared" si="22"/>
        <v>15.592169106866175</v>
      </c>
      <c r="AJ47" s="143">
        <f t="shared" si="23"/>
        <v>42</v>
      </c>
      <c r="AK47" s="16">
        <f t="shared" si="12"/>
        <v>6</v>
      </c>
      <c r="AL47" s="88"/>
      <c r="AN47" s="105" t="str">
        <f t="shared" si="21"/>
        <v>МироновАлексей</v>
      </c>
      <c r="AO47" s="105">
        <f t="shared" si="24"/>
        <v>38.569917089765049</v>
      </c>
      <c r="AP47" s="105">
        <f t="shared" si="25"/>
        <v>38.569917089765049</v>
      </c>
      <c r="AQ47" s="105">
        <f t="shared" si="26"/>
        <v>38.569917089765049</v>
      </c>
      <c r="AR47" s="105">
        <f t="shared" si="27"/>
        <v>38.569917089765049</v>
      </c>
      <c r="AS47" s="105">
        <f t="shared" si="28"/>
        <v>38.569917089765049</v>
      </c>
      <c r="AT47" s="105">
        <f t="shared" si="29"/>
        <v>38.569917089765049</v>
      </c>
      <c r="AU47" s="105">
        <f t="shared" si="13"/>
        <v>38.569917089765049</v>
      </c>
      <c r="AV47" s="105">
        <f t="shared" si="14"/>
        <v>38.569917089765049</v>
      </c>
      <c r="AW47" s="105">
        <f t="shared" si="15"/>
        <v>38.569917089765049</v>
      </c>
      <c r="AX47" s="105">
        <f t="shared" si="20"/>
        <v>15.592169106866175</v>
      </c>
      <c r="AY47" s="105">
        <f t="shared" si="16"/>
        <v>15.592169106866175</v>
      </c>
      <c r="AZ47" s="105">
        <f t="shared" si="17"/>
        <v>15.592169106866175</v>
      </c>
      <c r="BA47" s="105">
        <f t="shared" si="18"/>
        <v>15.592169106866175</v>
      </c>
      <c r="BB47" s="105">
        <f t="shared" si="19"/>
        <v>15.592169106866175</v>
      </c>
      <c r="BC47" s="105"/>
    </row>
    <row r="48" spans="1:55" x14ac:dyDescent="0.2">
      <c r="A48" s="117" t="s">
        <v>257</v>
      </c>
      <c r="B48" s="20" t="s">
        <v>130</v>
      </c>
      <c r="C48" s="122"/>
      <c r="D48" s="135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2"/>
      <c r="R48" s="132"/>
      <c r="S48" s="129">
        <f>IFERROR(VLOOKUP($A48&amp;$B48,'1'!$L$10:$M$49,2,FALSE),0)</f>
        <v>0</v>
      </c>
      <c r="T48" s="129">
        <f>IFERROR(VLOOKUP($A48&amp;$B48,'2'!$L$10:$M$49,2,FALSE),0)</f>
        <v>0</v>
      </c>
      <c r="U48" s="129">
        <f>IFERROR(VLOOKUP($A48&amp;$B48,'3'!$L$10:$M$49,2,FALSE),0)</f>
        <v>0</v>
      </c>
      <c r="V48" s="129">
        <v>0</v>
      </c>
      <c r="W48" s="129">
        <f>IFERROR(VLOOKUP($A48&amp;$B48,'5'!$L$10:$M$49,2,FALSE),0)</f>
        <v>0</v>
      </c>
      <c r="X48" s="129">
        <f>IFERROR(VLOOKUP($A48&amp;$B48,'6'!$L$10:$M$49,2,FALSE),0)</f>
        <v>0</v>
      </c>
      <c r="Y48" s="129">
        <f>IFERROR(VLOOKUP($A48&amp;$B48,'7'!$L$10:$M$49,2,FALSE),0)</f>
        <v>0</v>
      </c>
      <c r="Z48" s="129">
        <f>IFERROR(VLOOKUP($A48&amp;$B48,'8'!$L$10:$M$49,2,FALSE),0)</f>
        <v>15.331068539218434</v>
      </c>
      <c r="AA48" s="129">
        <f>IFERROR(VLOOKUP($A48&amp;$B48,'9'!$L$10:$M$49,2,FALSE),0)</f>
        <v>0</v>
      </c>
      <c r="AB48" s="129">
        <f>IFERROR(VLOOKUP($A48&amp;$B48,'10'!$L$10:$M$49,2,FALSE),0)</f>
        <v>0</v>
      </c>
      <c r="AC48" s="129">
        <v>0</v>
      </c>
      <c r="AD48" s="129">
        <v>0</v>
      </c>
      <c r="AE48" s="129">
        <f>IFERROR(VLOOKUP($A48&amp;$B48,'13'!$L$10:$M$49,2,FALSE),0)</f>
        <v>0</v>
      </c>
      <c r="AF48" s="129">
        <f>IFERROR(VLOOKUP($A48&amp;$B48,'14'!$L$10:$M$49,2,FALSE),0)</f>
        <v>0</v>
      </c>
      <c r="AG48" s="142">
        <v>0</v>
      </c>
      <c r="AH48" s="149">
        <f t="shared" si="11"/>
        <v>15.331068539218434</v>
      </c>
      <c r="AI48" s="144">
        <f t="shared" si="22"/>
        <v>15.331068539218434</v>
      </c>
      <c r="AJ48" s="143">
        <f t="shared" si="23"/>
        <v>43</v>
      </c>
      <c r="AK48" s="16">
        <f t="shared" si="12"/>
        <v>6</v>
      </c>
      <c r="AL48" s="88"/>
      <c r="AN48" s="105" t="str">
        <f t="shared" si="21"/>
        <v>ЧасовскойИгорь</v>
      </c>
      <c r="AO48" s="105">
        <f t="shared" si="24"/>
        <v>0</v>
      </c>
      <c r="AP48" s="105">
        <f t="shared" si="25"/>
        <v>0</v>
      </c>
      <c r="AQ48" s="105">
        <f t="shared" si="26"/>
        <v>0</v>
      </c>
      <c r="AR48" s="105">
        <f t="shared" si="27"/>
        <v>0</v>
      </c>
      <c r="AS48" s="105">
        <f t="shared" si="28"/>
        <v>0</v>
      </c>
      <c r="AT48" s="105">
        <f t="shared" si="29"/>
        <v>0</v>
      </c>
      <c r="AU48" s="105">
        <f t="shared" si="13"/>
        <v>0</v>
      </c>
      <c r="AV48" s="105">
        <f t="shared" si="14"/>
        <v>0</v>
      </c>
      <c r="AW48" s="105">
        <f t="shared" si="15"/>
        <v>15.331068539218434</v>
      </c>
      <c r="AX48" s="105">
        <f t="shared" si="20"/>
        <v>15.331068539218434</v>
      </c>
      <c r="AY48" s="105">
        <f t="shared" si="16"/>
        <v>15.331068539218434</v>
      </c>
      <c r="AZ48" s="105">
        <f t="shared" si="17"/>
        <v>15.331068539218434</v>
      </c>
      <c r="BA48" s="105">
        <f t="shared" si="18"/>
        <v>15.331068539218434</v>
      </c>
      <c r="BB48" s="105">
        <f t="shared" si="19"/>
        <v>15.331068539218434</v>
      </c>
      <c r="BC48" s="105"/>
    </row>
    <row r="49" spans="1:55" x14ac:dyDescent="0.2">
      <c r="A49" s="117" t="s">
        <v>127</v>
      </c>
      <c r="B49" s="20" t="s">
        <v>54</v>
      </c>
      <c r="C49" s="122"/>
      <c r="D49" s="135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2"/>
      <c r="R49" s="132"/>
      <c r="S49" s="129">
        <f>IFERROR(VLOOKUP($A49&amp;$B49,'1'!$L$10:$M$49,2,FALSE),0)</f>
        <v>0</v>
      </c>
      <c r="T49" s="129">
        <f>IFERROR(VLOOKUP($A49&amp;$B49,'2'!$L$10:$M$49,2,FALSE),0)</f>
        <v>0</v>
      </c>
      <c r="U49" s="129">
        <f>IFERROR(VLOOKUP($A49&amp;$B49,'3'!$L$10:$M$49,2,FALSE),0)</f>
        <v>0</v>
      </c>
      <c r="V49" s="129">
        <v>0</v>
      </c>
      <c r="W49" s="129">
        <f>IFERROR(VLOOKUP($A49&amp;$B49,'5'!$L$10:$M$49,2,FALSE),0)</f>
        <v>0</v>
      </c>
      <c r="X49" s="129">
        <f>IFERROR(VLOOKUP($A49&amp;$B49,'6'!$L$10:$M$49,2,FALSE),0)</f>
        <v>0</v>
      </c>
      <c r="Y49" s="129">
        <f>IFERROR(VLOOKUP($A49&amp;$B49,'7'!$L$10:$M$49,2,FALSE),0)</f>
        <v>0</v>
      </c>
      <c r="Z49" s="129">
        <f>IFERROR(VLOOKUP($A49&amp;$B49,'8'!$L$10:$M$49,2,FALSE),0)</f>
        <v>15.331068539218434</v>
      </c>
      <c r="AA49" s="129">
        <f>IFERROR(VLOOKUP($A49&amp;$B49,'9'!$L$10:$M$49,2,FALSE),0)</f>
        <v>0</v>
      </c>
      <c r="AB49" s="129">
        <f>IFERROR(VLOOKUP($A49&amp;$B49,'10'!$L$10:$M$49,2,FALSE),0)</f>
        <v>0</v>
      </c>
      <c r="AC49" s="129">
        <v>0</v>
      </c>
      <c r="AD49" s="129">
        <v>0</v>
      </c>
      <c r="AE49" s="129">
        <f>IFERROR(VLOOKUP($A49&amp;$B49,'13'!$L$10:$M$49,2,FALSE),0)</f>
        <v>0</v>
      </c>
      <c r="AF49" s="129">
        <f>IFERROR(VLOOKUP($A49&amp;$B49,'14'!$L$10:$M$49,2,FALSE),0)</f>
        <v>0</v>
      </c>
      <c r="AG49" s="142">
        <v>0</v>
      </c>
      <c r="AH49" s="149">
        <f t="shared" si="11"/>
        <v>15.331068539218434</v>
      </c>
      <c r="AI49" s="144">
        <f t="shared" si="22"/>
        <v>15.331068539218434</v>
      </c>
      <c r="AJ49" s="143">
        <f t="shared" si="23"/>
        <v>43</v>
      </c>
      <c r="AK49" s="16">
        <f t="shared" si="12"/>
        <v>6</v>
      </c>
      <c r="AL49" s="88"/>
      <c r="AN49" s="105" t="str">
        <f t="shared" si="21"/>
        <v>ПетровИван</v>
      </c>
      <c r="AO49" s="105">
        <f t="shared" si="24"/>
        <v>0</v>
      </c>
      <c r="AP49" s="105">
        <f t="shared" si="25"/>
        <v>0</v>
      </c>
      <c r="AQ49" s="105">
        <f t="shared" si="26"/>
        <v>0</v>
      </c>
      <c r="AR49" s="105">
        <f t="shared" si="27"/>
        <v>0</v>
      </c>
      <c r="AS49" s="105">
        <f t="shared" si="28"/>
        <v>0</v>
      </c>
      <c r="AT49" s="105">
        <f t="shared" si="29"/>
        <v>0</v>
      </c>
      <c r="AU49" s="105">
        <f t="shared" si="13"/>
        <v>0</v>
      </c>
      <c r="AV49" s="105">
        <f t="shared" si="14"/>
        <v>0</v>
      </c>
      <c r="AW49" s="105">
        <f t="shared" si="15"/>
        <v>15.331068539218434</v>
      </c>
      <c r="AX49" s="105">
        <f t="shared" si="20"/>
        <v>15.331068539218434</v>
      </c>
      <c r="AY49" s="105">
        <f t="shared" si="16"/>
        <v>15.331068539218434</v>
      </c>
      <c r="AZ49" s="105">
        <f t="shared" si="17"/>
        <v>15.331068539218434</v>
      </c>
      <c r="BA49" s="105">
        <f t="shared" si="18"/>
        <v>15.331068539218434</v>
      </c>
      <c r="BB49" s="105">
        <f t="shared" si="19"/>
        <v>15.331068539218434</v>
      </c>
      <c r="BC49" s="105"/>
    </row>
    <row r="50" spans="1:55" x14ac:dyDescent="0.2">
      <c r="A50" s="117" t="s">
        <v>258</v>
      </c>
      <c r="B50" s="20" t="s">
        <v>91</v>
      </c>
      <c r="C50" s="122"/>
      <c r="D50" s="135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2"/>
      <c r="R50" s="132"/>
      <c r="S50" s="129">
        <f>IFERROR(VLOOKUP($A50&amp;$B50,'1'!$L$10:$M$49,2,FALSE),0)</f>
        <v>0</v>
      </c>
      <c r="T50" s="129">
        <f>IFERROR(VLOOKUP($A50&amp;$B50,'2'!$L$10:$M$49,2,FALSE),0)</f>
        <v>0</v>
      </c>
      <c r="U50" s="129">
        <f>IFERROR(VLOOKUP($A50&amp;$B50,'3'!$L$10:$M$49,2,FALSE),0)</f>
        <v>0</v>
      </c>
      <c r="V50" s="129">
        <v>0</v>
      </c>
      <c r="W50" s="129">
        <f>IFERROR(VLOOKUP($A50&amp;$B50,'5'!$L$10:$M$49,2,FALSE),0)</f>
        <v>0</v>
      </c>
      <c r="X50" s="129">
        <f>IFERROR(VLOOKUP($A50&amp;$B50,'6'!$L$10:$M$49,2,FALSE),0)</f>
        <v>0</v>
      </c>
      <c r="Y50" s="129">
        <f>IFERROR(VLOOKUP($A50&amp;$B50,'7'!$L$10:$M$49,2,FALSE),0)</f>
        <v>0</v>
      </c>
      <c r="Z50" s="129">
        <f>IFERROR(VLOOKUP($A50&amp;$B50,'8'!$L$10:$M$49,2,FALSE),0)</f>
        <v>15.331068539218434</v>
      </c>
      <c r="AA50" s="129">
        <f>IFERROR(VLOOKUP($A50&amp;$B50,'9'!$L$10:$M$49,2,FALSE),0)</f>
        <v>0</v>
      </c>
      <c r="AB50" s="129">
        <f>IFERROR(VLOOKUP($A50&amp;$B50,'10'!$L$10:$M$49,2,FALSE),0)</f>
        <v>0</v>
      </c>
      <c r="AC50" s="129">
        <v>0</v>
      </c>
      <c r="AD50" s="129">
        <v>0</v>
      </c>
      <c r="AE50" s="129">
        <f>IFERROR(VLOOKUP($A50&amp;$B50,'13'!$L$10:$M$49,2,FALSE),0)</f>
        <v>0</v>
      </c>
      <c r="AF50" s="129">
        <f>IFERROR(VLOOKUP($A50&amp;$B50,'14'!$L$10:$M$49,2,FALSE),0)</f>
        <v>0</v>
      </c>
      <c r="AG50" s="142">
        <v>0</v>
      </c>
      <c r="AH50" s="149">
        <f t="shared" si="11"/>
        <v>15.331068539218434</v>
      </c>
      <c r="AI50" s="144">
        <f t="shared" si="22"/>
        <v>15.331068539218434</v>
      </c>
      <c r="AJ50" s="143">
        <f t="shared" si="23"/>
        <v>43</v>
      </c>
      <c r="AK50" s="16">
        <f t="shared" si="12"/>
        <v>6</v>
      </c>
      <c r="AL50" s="88"/>
      <c r="AN50" s="105" t="str">
        <f t="shared" si="21"/>
        <v>АнаньинВиталий</v>
      </c>
      <c r="AO50" s="105">
        <f t="shared" si="24"/>
        <v>0</v>
      </c>
      <c r="AP50" s="105">
        <f t="shared" si="25"/>
        <v>0</v>
      </c>
      <c r="AQ50" s="105">
        <f t="shared" si="26"/>
        <v>0</v>
      </c>
      <c r="AR50" s="105">
        <f t="shared" si="27"/>
        <v>0</v>
      </c>
      <c r="AS50" s="105">
        <f t="shared" si="28"/>
        <v>0</v>
      </c>
      <c r="AT50" s="105">
        <f t="shared" si="29"/>
        <v>0</v>
      </c>
      <c r="AU50" s="105">
        <f t="shared" si="13"/>
        <v>0</v>
      </c>
      <c r="AV50" s="105">
        <f t="shared" si="14"/>
        <v>0</v>
      </c>
      <c r="AW50" s="105">
        <f t="shared" si="15"/>
        <v>15.331068539218434</v>
      </c>
      <c r="AX50" s="105">
        <f t="shared" si="20"/>
        <v>15.331068539218434</v>
      </c>
      <c r="AY50" s="105">
        <f t="shared" si="16"/>
        <v>15.331068539218434</v>
      </c>
      <c r="AZ50" s="105">
        <f t="shared" si="17"/>
        <v>15.331068539218434</v>
      </c>
      <c r="BA50" s="105">
        <f t="shared" si="18"/>
        <v>15.331068539218434</v>
      </c>
      <c r="BB50" s="105">
        <f t="shared" si="19"/>
        <v>15.331068539218434</v>
      </c>
      <c r="BC50" s="105"/>
    </row>
    <row r="51" spans="1:55" x14ac:dyDescent="0.2">
      <c r="A51" s="123" t="s">
        <v>204</v>
      </c>
      <c r="B51" s="79" t="s">
        <v>87</v>
      </c>
      <c r="C51" s="121" t="s">
        <v>206</v>
      </c>
      <c r="D51" s="135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39.549416048288684</v>
      </c>
      <c r="Q51" s="132"/>
      <c r="R51" s="132"/>
      <c r="S51" s="129">
        <f>IFERROR(VLOOKUP($A51&amp;$B51,'1'!$L$10:$M$49,2,FALSE),0)</f>
        <v>2.2536936586847722</v>
      </c>
      <c r="T51" s="129">
        <f>IFERROR(VLOOKUP($A51&amp;$B51,'2'!$L$10:$M$49,2,FALSE),0)</f>
        <v>11.427006331835221</v>
      </c>
      <c r="U51" s="129">
        <f>IFERROR(VLOOKUP($A51&amp;$B51,'3'!$L$10:$M$49,2,FALSE),0)</f>
        <v>0</v>
      </c>
      <c r="V51" s="129">
        <v>0</v>
      </c>
      <c r="W51" s="129">
        <f>IFERROR(VLOOKUP($A51&amp;$B51,'5'!$L$10:$M$49,2,FALSE),0)</f>
        <v>0</v>
      </c>
      <c r="X51" s="129">
        <f>IFERROR(VLOOKUP($A51&amp;$B51,'6'!$L$10:$M$49,2,FALSE),0)</f>
        <v>0</v>
      </c>
      <c r="Y51" s="129">
        <f>IFERROR(VLOOKUP($A51&amp;$B51,'7'!$L$10:$M$49,2,FALSE),0)</f>
        <v>0</v>
      </c>
      <c r="Z51" s="129">
        <f>IFERROR(VLOOKUP($A51&amp;$B51,'8'!$L$10:$M$49,2,FALSE),0)</f>
        <v>0</v>
      </c>
      <c r="AA51" s="129">
        <f>IFERROR(VLOOKUP($A51&amp;$B51,'9'!$L$10:$M$49,2,FALSE),0)</f>
        <v>0</v>
      </c>
      <c r="AB51" s="129">
        <f>IFERROR(VLOOKUP($A51&amp;$B51,'10'!$L$10:$M$49,2,FALSE),0)</f>
        <v>0</v>
      </c>
      <c r="AC51" s="129">
        <v>0</v>
      </c>
      <c r="AD51" s="129">
        <v>0</v>
      </c>
      <c r="AE51" s="129">
        <f>IFERROR(VLOOKUP($A51&amp;$B51,'13'!$L$10:$M$49,2,FALSE),0)</f>
        <v>0</v>
      </c>
      <c r="AF51" s="129">
        <f>IFERROR(VLOOKUP($A51&amp;$B51,'14'!$L$10:$M$49,2,FALSE),0)</f>
        <v>0</v>
      </c>
      <c r="AG51" s="142">
        <v>0</v>
      </c>
      <c r="AH51" s="149">
        <f t="shared" si="11"/>
        <v>13.680699990519994</v>
      </c>
      <c r="AI51" s="144">
        <f t="shared" si="22"/>
        <v>13.680699990519994</v>
      </c>
      <c r="AJ51" s="143">
        <f t="shared" si="23"/>
        <v>46</v>
      </c>
      <c r="AK51" s="16">
        <f t="shared" si="12"/>
        <v>-25</v>
      </c>
      <c r="AL51" s="88"/>
      <c r="AN51" s="105" t="str">
        <f t="shared" si="21"/>
        <v>ПереверзевПавел</v>
      </c>
      <c r="AO51" s="105">
        <f t="shared" si="24"/>
        <v>39.549416048288684</v>
      </c>
      <c r="AP51" s="105">
        <f t="shared" si="25"/>
        <v>41.803109706973459</v>
      </c>
      <c r="AQ51" s="105">
        <f t="shared" si="26"/>
        <v>53.230116038808681</v>
      </c>
      <c r="AR51" s="105">
        <f t="shared" si="27"/>
        <v>53.230116038808681</v>
      </c>
      <c r="AS51" s="105">
        <f t="shared" si="28"/>
        <v>53.230116038808681</v>
      </c>
      <c r="AT51" s="105">
        <f t="shared" si="29"/>
        <v>53.230116038808681</v>
      </c>
      <c r="AU51" s="105">
        <f t="shared" si="13"/>
        <v>53.230116038808681</v>
      </c>
      <c r="AV51" s="105">
        <f t="shared" si="14"/>
        <v>53.230116038808681</v>
      </c>
      <c r="AW51" s="105">
        <f t="shared" si="15"/>
        <v>53.230116038808681</v>
      </c>
      <c r="AX51" s="105">
        <f t="shared" si="20"/>
        <v>53.230116038808681</v>
      </c>
      <c r="AY51" s="105">
        <f t="shared" si="16"/>
        <v>53.230116038808681</v>
      </c>
      <c r="AZ51" s="105">
        <f t="shared" si="17"/>
        <v>53.230116038808681</v>
      </c>
      <c r="BA51" s="105">
        <f t="shared" si="18"/>
        <v>53.230116038808681</v>
      </c>
      <c r="BB51" s="105">
        <f t="shared" si="19"/>
        <v>53.230116038808681</v>
      </c>
      <c r="BC51" s="105"/>
    </row>
    <row r="52" spans="1:55" x14ac:dyDescent="0.2">
      <c r="A52" s="117" t="s">
        <v>266</v>
      </c>
      <c r="B52" s="20" t="s">
        <v>84</v>
      </c>
      <c r="C52" s="122" t="s">
        <v>10</v>
      </c>
      <c r="D52" s="135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2"/>
      <c r="R52" s="132"/>
      <c r="S52" s="129">
        <f>IFERROR(VLOOKUP($A52&amp;$B52,'1'!$L$10:$M$49,2,FALSE),0)</f>
        <v>0</v>
      </c>
      <c r="T52" s="129">
        <f>IFERROR(VLOOKUP($A52&amp;$B52,'2'!$L$10:$M$49,2,FALSE),0)</f>
        <v>0</v>
      </c>
      <c r="U52" s="129">
        <f>IFERROR(VLOOKUP($A52&amp;$B52,'3'!$L$10:$M$49,2,FALSE),0)</f>
        <v>0</v>
      </c>
      <c r="V52" s="129">
        <v>0</v>
      </c>
      <c r="W52" s="129">
        <f>IFERROR(VLOOKUP($A52&amp;$B52,'5'!$L$10:$M$49,2,FALSE),0)</f>
        <v>0</v>
      </c>
      <c r="X52" s="129">
        <f>IFERROR(VLOOKUP($A52&amp;$B52,'6'!$L$10:$M$49,2,FALSE),0)</f>
        <v>0</v>
      </c>
      <c r="Y52" s="129">
        <f>IFERROR(VLOOKUP($A52&amp;$B52,'7'!$L$10:$M$49,2,FALSE),0)</f>
        <v>0</v>
      </c>
      <c r="Z52" s="129">
        <f>IFERROR(VLOOKUP($A52&amp;$B52,'8'!$L$10:$M$49,2,FALSE),0)</f>
        <v>0</v>
      </c>
      <c r="AA52" s="129">
        <f>IFERROR(VLOOKUP($A52&amp;$B52,'9'!$L$10:$M$49,2,FALSE),0)</f>
        <v>13.643147968507904</v>
      </c>
      <c r="AB52" s="129">
        <f>IFERROR(VLOOKUP($A52&amp;$B52,'10'!$L$10:$M$49,2,FALSE),0)</f>
        <v>0</v>
      </c>
      <c r="AC52" s="129">
        <v>0</v>
      </c>
      <c r="AD52" s="129">
        <v>0</v>
      </c>
      <c r="AE52" s="129">
        <f>IFERROR(VLOOKUP($A52&amp;$B52,'13'!$L$10:$M$49,2,FALSE),0)</f>
        <v>0</v>
      </c>
      <c r="AF52" s="129">
        <f>IFERROR(VLOOKUP($A52&amp;$B52,'14'!$L$10:$M$49,2,FALSE),0)</f>
        <v>0</v>
      </c>
      <c r="AG52" s="142">
        <v>0</v>
      </c>
      <c r="AH52" s="149">
        <f t="shared" si="11"/>
        <v>13.643147968507904</v>
      </c>
      <c r="AI52" s="144">
        <f t="shared" si="22"/>
        <v>13.643147968507904</v>
      </c>
      <c r="AJ52" s="143">
        <f t="shared" si="23"/>
        <v>47</v>
      </c>
      <c r="AK52" s="16">
        <f t="shared" si="12"/>
        <v>5</v>
      </c>
      <c r="AL52" s="88"/>
      <c r="AN52" s="105" t="str">
        <f t="shared" si="21"/>
        <v>ИвановНикита</v>
      </c>
      <c r="AO52" s="105">
        <f t="shared" si="24"/>
        <v>0</v>
      </c>
      <c r="AP52" s="105">
        <f t="shared" si="25"/>
        <v>0</v>
      </c>
      <c r="AQ52" s="105">
        <f t="shared" si="26"/>
        <v>0</v>
      </c>
      <c r="AR52" s="105">
        <f t="shared" si="27"/>
        <v>0</v>
      </c>
      <c r="AS52" s="105">
        <f t="shared" si="28"/>
        <v>0</v>
      </c>
      <c r="AT52" s="105">
        <f t="shared" si="29"/>
        <v>0</v>
      </c>
      <c r="AU52" s="105">
        <f t="shared" si="13"/>
        <v>0</v>
      </c>
      <c r="AV52" s="105">
        <f t="shared" si="14"/>
        <v>0</v>
      </c>
      <c r="AW52" s="105">
        <f t="shared" si="15"/>
        <v>0</v>
      </c>
      <c r="AX52" s="105">
        <f t="shared" si="20"/>
        <v>13.643147968507904</v>
      </c>
      <c r="AY52" s="105">
        <f t="shared" si="16"/>
        <v>13.643147968507904</v>
      </c>
      <c r="AZ52" s="105">
        <f t="shared" si="17"/>
        <v>13.643147968507904</v>
      </c>
      <c r="BA52" s="105">
        <f t="shared" si="18"/>
        <v>13.643147968507904</v>
      </c>
      <c r="BB52" s="105">
        <f t="shared" si="19"/>
        <v>13.643147968507904</v>
      </c>
      <c r="BC52" s="105"/>
    </row>
    <row r="53" spans="1:55" x14ac:dyDescent="0.2">
      <c r="A53" s="117" t="s">
        <v>267</v>
      </c>
      <c r="B53" s="20" t="s">
        <v>122</v>
      </c>
      <c r="C53" s="122" t="s">
        <v>202</v>
      </c>
      <c r="D53" s="135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2"/>
      <c r="R53" s="132"/>
      <c r="S53" s="129">
        <f>IFERROR(VLOOKUP($A53&amp;$B53,'1'!$L$10:$M$49,2,FALSE),0)</f>
        <v>0</v>
      </c>
      <c r="T53" s="129">
        <f>IFERROR(VLOOKUP($A53&amp;$B53,'2'!$L$10:$M$49,2,FALSE),0)</f>
        <v>0</v>
      </c>
      <c r="U53" s="129">
        <f>IFERROR(VLOOKUP($A53&amp;$B53,'3'!$L$10:$M$49,2,FALSE),0)</f>
        <v>0</v>
      </c>
      <c r="V53" s="129">
        <v>0</v>
      </c>
      <c r="W53" s="129">
        <f>IFERROR(VLOOKUP($A53&amp;$B53,'5'!$L$10:$M$49,2,FALSE),0)</f>
        <v>0</v>
      </c>
      <c r="X53" s="129">
        <f>IFERROR(VLOOKUP($A53&amp;$B53,'6'!$L$10:$M$49,2,FALSE),0)</f>
        <v>0</v>
      </c>
      <c r="Y53" s="129">
        <f>IFERROR(VLOOKUP($A53&amp;$B53,'7'!$L$10:$M$49,2,FALSE),0)</f>
        <v>0</v>
      </c>
      <c r="Z53" s="129">
        <f>IFERROR(VLOOKUP($A53&amp;$B53,'8'!$L$10:$M$49,2,FALSE),0)</f>
        <v>0</v>
      </c>
      <c r="AA53" s="129">
        <f>IFERROR(VLOOKUP($A53&amp;$B53,'9'!$L$10:$M$49,2,FALSE),0)</f>
        <v>11.694126830149633</v>
      </c>
      <c r="AB53" s="129">
        <f>IFERROR(VLOOKUP($A53&amp;$B53,'10'!$L$10:$M$49,2,FALSE),0)</f>
        <v>0</v>
      </c>
      <c r="AC53" s="129">
        <v>0</v>
      </c>
      <c r="AD53" s="129">
        <v>0</v>
      </c>
      <c r="AE53" s="129">
        <f>IFERROR(VLOOKUP($A53&amp;$B53,'13'!$L$10:$M$49,2,FALSE),0)</f>
        <v>0</v>
      </c>
      <c r="AF53" s="129">
        <f>IFERROR(VLOOKUP($A53&amp;$B53,'14'!$L$10:$M$49,2,FALSE),0)</f>
        <v>0</v>
      </c>
      <c r="AG53" s="142">
        <v>0</v>
      </c>
      <c r="AH53" s="149">
        <f t="shared" si="11"/>
        <v>11.694126830149633</v>
      </c>
      <c r="AI53" s="144">
        <f t="shared" si="22"/>
        <v>11.694126830149633</v>
      </c>
      <c r="AJ53" s="143">
        <f t="shared" si="23"/>
        <v>48</v>
      </c>
      <c r="AK53" s="16">
        <f t="shared" si="12"/>
        <v>5</v>
      </c>
      <c r="AL53" s="88"/>
      <c r="AN53" s="105" t="str">
        <f t="shared" si="21"/>
        <v>ОфицеровЕвгений</v>
      </c>
      <c r="AO53" s="105">
        <f t="shared" si="24"/>
        <v>0</v>
      </c>
      <c r="AP53" s="105">
        <f t="shared" si="25"/>
        <v>0</v>
      </c>
      <c r="AQ53" s="105">
        <f t="shared" si="26"/>
        <v>0</v>
      </c>
      <c r="AR53" s="105">
        <f t="shared" si="27"/>
        <v>0</v>
      </c>
      <c r="AS53" s="105">
        <f t="shared" si="28"/>
        <v>0</v>
      </c>
      <c r="AT53" s="105">
        <f t="shared" si="29"/>
        <v>0</v>
      </c>
      <c r="AU53" s="105">
        <f t="shared" si="13"/>
        <v>0</v>
      </c>
      <c r="AV53" s="105">
        <f t="shared" si="14"/>
        <v>0</v>
      </c>
      <c r="AW53" s="105">
        <f t="shared" si="15"/>
        <v>0</v>
      </c>
      <c r="AX53" s="105">
        <f t="shared" si="20"/>
        <v>11.694126830149633</v>
      </c>
      <c r="AY53" s="105">
        <f t="shared" si="16"/>
        <v>11.694126830149633</v>
      </c>
      <c r="AZ53" s="105">
        <f t="shared" si="17"/>
        <v>11.694126830149633</v>
      </c>
      <c r="BA53" s="105">
        <f t="shared" si="18"/>
        <v>11.694126830149633</v>
      </c>
      <c r="BB53" s="105">
        <f t="shared" si="19"/>
        <v>11.694126830149633</v>
      </c>
      <c r="BC53" s="105"/>
    </row>
    <row r="54" spans="1:55" x14ac:dyDescent="0.2">
      <c r="A54" s="117" t="s">
        <v>73</v>
      </c>
      <c r="B54" s="20" t="s">
        <v>17</v>
      </c>
      <c r="C54" s="122" t="s">
        <v>18</v>
      </c>
      <c r="D54" s="135">
        <v>0</v>
      </c>
      <c r="E54" s="136">
        <v>2.1105083572558851</v>
      </c>
      <c r="F54" s="136">
        <v>0</v>
      </c>
      <c r="G54" s="136">
        <v>0</v>
      </c>
      <c r="H54" s="136">
        <v>0</v>
      </c>
      <c r="I54" s="136">
        <v>0</v>
      </c>
      <c r="J54" s="136">
        <v>20.52607370352208</v>
      </c>
      <c r="K54" s="136">
        <v>0</v>
      </c>
      <c r="L54" s="136">
        <v>1.5</v>
      </c>
      <c r="M54" s="136">
        <v>0</v>
      </c>
      <c r="N54" s="136">
        <v>0</v>
      </c>
      <c r="O54" s="136">
        <v>0</v>
      </c>
      <c r="P54" s="136">
        <v>0</v>
      </c>
      <c r="Q54" s="132"/>
      <c r="R54" s="132"/>
      <c r="S54" s="129">
        <f>IFERROR(VLOOKUP($A54&amp;$B54,'1'!$L$10:$M$49,2,FALSE),0)</f>
        <v>0</v>
      </c>
      <c r="T54" s="129">
        <f>IFERROR(VLOOKUP($A54&amp;$B54,'2'!$L$10:$M$49,2,FALSE),0)</f>
        <v>0</v>
      </c>
      <c r="U54" s="129">
        <f>IFERROR(VLOOKUP($A54&amp;$B54,'3'!$L$10:$M$49,2,FALSE),0)</f>
        <v>0</v>
      </c>
      <c r="V54" s="129">
        <v>0</v>
      </c>
      <c r="W54" s="129">
        <f>IFERROR(VLOOKUP($A54&amp;$B54,'5'!$L$10:$M$49,2,FALSE),0)</f>
        <v>0</v>
      </c>
      <c r="X54" s="129">
        <f>IFERROR(VLOOKUP($A54&amp;$B54,'6'!$L$10:$M$49,2,FALSE),0)</f>
        <v>0</v>
      </c>
      <c r="Y54" s="129">
        <f>IFERROR(VLOOKUP($A54&amp;$B54,'7'!$L$10:$M$49,2,FALSE),0)</f>
        <v>0</v>
      </c>
      <c r="Z54" s="129">
        <f>IFERROR(VLOOKUP($A54&amp;$B54,'8'!$L$10:$M$49,2,FALSE),0)</f>
        <v>5.8965648227763223</v>
      </c>
      <c r="AA54" s="129">
        <f>IFERROR(VLOOKUP($A54&amp;$B54,'9'!$L$10:$M$49,2,FALSE),0)</f>
        <v>0</v>
      </c>
      <c r="AB54" s="129">
        <f>IFERROR(VLOOKUP($A54&amp;$B54,'10'!$L$10:$M$49,2,FALSE),0)</f>
        <v>0</v>
      </c>
      <c r="AC54" s="129">
        <v>0</v>
      </c>
      <c r="AD54" s="129">
        <v>0</v>
      </c>
      <c r="AE54" s="129">
        <f>IFERROR(VLOOKUP($A54&amp;$B54,'13'!$L$10:$M$49,2,FALSE),0)</f>
        <v>0</v>
      </c>
      <c r="AF54" s="129">
        <f>IFERROR(VLOOKUP($A54&amp;$B54,'14'!$L$10:$M$49,2,FALSE),0)</f>
        <v>0</v>
      </c>
      <c r="AG54" s="142">
        <v>0</v>
      </c>
      <c r="AH54" s="149">
        <f t="shared" si="11"/>
        <v>5.8965648227763223</v>
      </c>
      <c r="AI54" s="144">
        <f t="shared" si="22"/>
        <v>5.8965648227763223</v>
      </c>
      <c r="AJ54" s="143">
        <f t="shared" si="23"/>
        <v>49</v>
      </c>
      <c r="AK54" s="16">
        <f t="shared" si="12"/>
        <v>5</v>
      </c>
      <c r="AL54" s="88"/>
      <c r="AN54" s="105" t="str">
        <f t="shared" si="21"/>
        <v>ЧебанокРоман</v>
      </c>
      <c r="AO54" s="105">
        <f t="shared" si="24"/>
        <v>24.136582060777965</v>
      </c>
      <c r="AP54" s="105">
        <f t="shared" si="25"/>
        <v>24.136582060777965</v>
      </c>
      <c r="AQ54" s="105">
        <f t="shared" si="26"/>
        <v>22.02607370352208</v>
      </c>
      <c r="AR54" s="105">
        <f t="shared" si="27"/>
        <v>22.02607370352208</v>
      </c>
      <c r="AS54" s="105">
        <f t="shared" si="28"/>
        <v>22.02607370352208</v>
      </c>
      <c r="AT54" s="105">
        <f t="shared" si="29"/>
        <v>22.02607370352208</v>
      </c>
      <c r="AU54" s="105">
        <f t="shared" si="13"/>
        <v>22.02607370352208</v>
      </c>
      <c r="AV54" s="105">
        <f t="shared" si="14"/>
        <v>22.02607370352208</v>
      </c>
      <c r="AW54" s="105">
        <f t="shared" si="15"/>
        <v>7.3965648227763223</v>
      </c>
      <c r="AX54" s="105">
        <f t="shared" si="20"/>
        <v>7.3965648227763223</v>
      </c>
      <c r="AY54" s="105">
        <f t="shared" si="16"/>
        <v>5.8965648227763223</v>
      </c>
      <c r="AZ54" s="105">
        <f t="shared" si="17"/>
        <v>5.8965648227763223</v>
      </c>
      <c r="BA54" s="105">
        <f t="shared" si="18"/>
        <v>5.8965648227763223</v>
      </c>
      <c r="BB54" s="105">
        <f t="shared" si="19"/>
        <v>5.8965648227763223</v>
      </c>
      <c r="BC54" s="105"/>
    </row>
    <row r="55" spans="1:55" x14ac:dyDescent="0.2">
      <c r="A55" s="117" t="s">
        <v>198</v>
      </c>
      <c r="B55" s="20" t="s">
        <v>24</v>
      </c>
      <c r="C55" s="122" t="s">
        <v>18</v>
      </c>
      <c r="D55" s="135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20.52607370352208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2"/>
      <c r="R55" s="132"/>
      <c r="S55" s="129">
        <f>IFERROR(VLOOKUP($A55&amp;$B55,'1'!$L$10:$M$49,2,FALSE),0)</f>
        <v>0</v>
      </c>
      <c r="T55" s="129">
        <f>IFERROR(VLOOKUP($A55&amp;$B55,'2'!$L$10:$M$49,2,FALSE),0)</f>
        <v>0</v>
      </c>
      <c r="U55" s="129">
        <f>IFERROR(VLOOKUP($A55&amp;$B55,'3'!$L$10:$M$49,2,FALSE),0)</f>
        <v>0</v>
      </c>
      <c r="V55" s="129">
        <v>0</v>
      </c>
      <c r="W55" s="129">
        <f>IFERROR(VLOOKUP($A55&amp;$B55,'5'!$L$10:$M$49,2,FALSE),0)</f>
        <v>0</v>
      </c>
      <c r="X55" s="129">
        <f>IFERROR(VLOOKUP($A55&amp;$B55,'6'!$L$10:$M$49,2,FALSE),0)</f>
        <v>0</v>
      </c>
      <c r="Y55" s="129">
        <f>IFERROR(VLOOKUP($A55&amp;$B55,'7'!$L$10:$M$49,2,FALSE),0)</f>
        <v>0</v>
      </c>
      <c r="Z55" s="129">
        <f>IFERROR(VLOOKUP($A55&amp;$B55,'8'!$L$10:$M$49,2,FALSE),0)</f>
        <v>5.8965648227763223</v>
      </c>
      <c r="AA55" s="129">
        <f>IFERROR(VLOOKUP($A55&amp;$B55,'9'!$L$10:$M$49,2,FALSE),0)</f>
        <v>0</v>
      </c>
      <c r="AB55" s="129">
        <f>IFERROR(VLOOKUP($A55&amp;$B55,'10'!$L$10:$M$49,2,FALSE),0)</f>
        <v>0</v>
      </c>
      <c r="AC55" s="129">
        <v>0</v>
      </c>
      <c r="AD55" s="129">
        <v>0</v>
      </c>
      <c r="AE55" s="129">
        <f>IFERROR(VLOOKUP($A55&amp;$B55,'13'!$L$10:$M$49,2,FALSE),0)</f>
        <v>0</v>
      </c>
      <c r="AF55" s="129">
        <f>IFERROR(VLOOKUP($A55&amp;$B55,'14'!$L$10:$M$49,2,FALSE),0)</f>
        <v>0</v>
      </c>
      <c r="AG55" s="142">
        <v>0</v>
      </c>
      <c r="AH55" s="149">
        <f t="shared" si="11"/>
        <v>5.8965648227763223</v>
      </c>
      <c r="AI55" s="144">
        <f t="shared" si="22"/>
        <v>5.8965648227763223</v>
      </c>
      <c r="AJ55" s="143">
        <f t="shared" si="23"/>
        <v>49</v>
      </c>
      <c r="AK55" s="16">
        <f t="shared" si="12"/>
        <v>6</v>
      </c>
      <c r="AL55" s="88"/>
      <c r="AN55" s="105" t="str">
        <f t="shared" si="21"/>
        <v>НовиковАлексей</v>
      </c>
      <c r="AO55" s="105">
        <f t="shared" si="24"/>
        <v>20.52607370352208</v>
      </c>
      <c r="AP55" s="105">
        <f t="shared" si="25"/>
        <v>20.52607370352208</v>
      </c>
      <c r="AQ55" s="105">
        <f t="shared" si="26"/>
        <v>20.52607370352208</v>
      </c>
      <c r="AR55" s="105">
        <f t="shared" si="27"/>
        <v>20.52607370352208</v>
      </c>
      <c r="AS55" s="105">
        <f t="shared" si="28"/>
        <v>20.52607370352208</v>
      </c>
      <c r="AT55" s="105">
        <f t="shared" si="29"/>
        <v>20.52607370352208</v>
      </c>
      <c r="AU55" s="105">
        <f t="shared" si="13"/>
        <v>20.52607370352208</v>
      </c>
      <c r="AV55" s="105">
        <f t="shared" si="14"/>
        <v>20.52607370352208</v>
      </c>
      <c r="AW55" s="105">
        <f t="shared" si="15"/>
        <v>5.8965648227763223</v>
      </c>
      <c r="AX55" s="105">
        <f t="shared" si="20"/>
        <v>5.8965648227763223</v>
      </c>
      <c r="AY55" s="105">
        <f t="shared" si="16"/>
        <v>5.8965648227763223</v>
      </c>
      <c r="AZ55" s="105">
        <f t="shared" si="17"/>
        <v>5.8965648227763223</v>
      </c>
      <c r="BA55" s="105">
        <f t="shared" si="18"/>
        <v>5.8965648227763223</v>
      </c>
      <c r="BB55" s="105">
        <f t="shared" si="19"/>
        <v>5.8965648227763223</v>
      </c>
      <c r="BC55" s="105"/>
    </row>
    <row r="56" spans="1:55" x14ac:dyDescent="0.2">
      <c r="A56" s="117" t="s">
        <v>66</v>
      </c>
      <c r="B56" s="20" t="s">
        <v>67</v>
      </c>
      <c r="C56" s="122" t="s">
        <v>68</v>
      </c>
      <c r="D56" s="135">
        <v>23.95054945054946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2"/>
      <c r="R56" s="132"/>
      <c r="S56" s="129">
        <f>IFERROR(VLOOKUP($A56&amp;$B56,'1'!$L$10:$M$49,2,FALSE),0)</f>
        <v>2.2536936586847722</v>
      </c>
      <c r="T56" s="129">
        <f>IFERROR(VLOOKUP($A56&amp;$B56,'2'!$L$10:$M$49,2,FALSE),0)</f>
        <v>0</v>
      </c>
      <c r="U56" s="129">
        <f>IFERROR(VLOOKUP($A56&amp;$B56,'3'!$L$10:$M$49,2,FALSE),0)</f>
        <v>0</v>
      </c>
      <c r="V56" s="129">
        <v>0</v>
      </c>
      <c r="W56" s="129">
        <f>IFERROR(VLOOKUP($A56&amp;$B56,'5'!$L$10:$M$49,2,FALSE),0)</f>
        <v>0</v>
      </c>
      <c r="X56" s="129">
        <f>IFERROR(VLOOKUP($A56&amp;$B56,'6'!$L$10:$M$49,2,FALSE),0)</f>
        <v>0</v>
      </c>
      <c r="Y56" s="129">
        <f>IFERROR(VLOOKUP($A56&amp;$B56,'7'!$L$10:$M$49,2,FALSE),0)</f>
        <v>0</v>
      </c>
      <c r="Z56" s="129">
        <f>IFERROR(VLOOKUP($A56&amp;$B56,'8'!$L$10:$M$49,2,FALSE),0)</f>
        <v>0</v>
      </c>
      <c r="AA56" s="129">
        <f>IFERROR(VLOOKUP($A56&amp;$B56,'9'!$L$10:$M$49,2,FALSE),0)</f>
        <v>0</v>
      </c>
      <c r="AB56" s="129">
        <f>IFERROR(VLOOKUP($A56&amp;$B56,'10'!$L$10:$M$49,2,FALSE),0)</f>
        <v>0</v>
      </c>
      <c r="AC56" s="129">
        <v>0</v>
      </c>
      <c r="AD56" s="129">
        <v>0</v>
      </c>
      <c r="AE56" s="129">
        <f>IFERROR(VLOOKUP($A56&amp;$B56,'13'!$L$10:$M$49,2,FALSE),0)</f>
        <v>0</v>
      </c>
      <c r="AF56" s="129">
        <f>IFERROR(VLOOKUP($A56&amp;$B56,'14'!$L$10:$M$49,2,FALSE),0)</f>
        <v>0</v>
      </c>
      <c r="AG56" s="142">
        <v>0</v>
      </c>
      <c r="AH56" s="149">
        <f t="shared" si="11"/>
        <v>2.2536936586847722</v>
      </c>
      <c r="AI56" s="144">
        <f t="shared" si="22"/>
        <v>2.2536936586847722</v>
      </c>
      <c r="AJ56" s="143">
        <f t="shared" si="23"/>
        <v>51</v>
      </c>
      <c r="AK56" s="16">
        <f t="shared" si="12"/>
        <v>5</v>
      </c>
      <c r="AL56" s="88"/>
      <c r="AN56" s="105" t="str">
        <f t="shared" si="21"/>
        <v>БажутовАртем</v>
      </c>
      <c r="AO56" s="105">
        <f t="shared" si="24"/>
        <v>23.95054945054946</v>
      </c>
      <c r="AP56" s="105">
        <f t="shared" si="25"/>
        <v>2.2536936586847722</v>
      </c>
      <c r="AQ56" s="105">
        <f t="shared" si="26"/>
        <v>2.2536936586847722</v>
      </c>
      <c r="AR56" s="105">
        <f t="shared" si="27"/>
        <v>2.2536936586847722</v>
      </c>
      <c r="AS56" s="105">
        <f t="shared" si="28"/>
        <v>2.2536936586847722</v>
      </c>
      <c r="AT56" s="105">
        <f t="shared" si="29"/>
        <v>2.2536936586847722</v>
      </c>
      <c r="AU56" s="105">
        <f t="shared" si="13"/>
        <v>2.2536936586847722</v>
      </c>
      <c r="AV56" s="105">
        <f t="shared" si="14"/>
        <v>2.2536936586847722</v>
      </c>
      <c r="AW56" s="105">
        <f t="shared" si="15"/>
        <v>2.2536936586847722</v>
      </c>
      <c r="AX56" s="105">
        <f t="shared" si="20"/>
        <v>2.2536936586847722</v>
      </c>
      <c r="AY56" s="105">
        <f t="shared" si="16"/>
        <v>2.2536936586847722</v>
      </c>
      <c r="AZ56" s="105">
        <f t="shared" si="17"/>
        <v>2.2536936586847722</v>
      </c>
      <c r="BA56" s="105">
        <f t="shared" si="18"/>
        <v>2.2536936586847722</v>
      </c>
      <c r="BB56" s="105">
        <f t="shared" si="19"/>
        <v>2.2536936586847722</v>
      </c>
      <c r="BC56" s="105"/>
    </row>
    <row r="57" spans="1:55" x14ac:dyDescent="0.2">
      <c r="A57" s="123" t="s">
        <v>268</v>
      </c>
      <c r="B57" s="79" t="s">
        <v>130</v>
      </c>
      <c r="C57" s="121"/>
      <c r="D57" s="135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2"/>
      <c r="R57" s="132"/>
      <c r="S57" s="129">
        <f>IFERROR(VLOOKUP($A57&amp;$B57,'1'!$L$10:$M$49,2,FALSE),0)</f>
        <v>0</v>
      </c>
      <c r="T57" s="129">
        <f>IFERROR(VLOOKUP($A57&amp;$B57,'2'!$L$10:$M$49,2,FALSE),0)</f>
        <v>0</v>
      </c>
      <c r="U57" s="129">
        <v>0</v>
      </c>
      <c r="V57" s="129">
        <v>0</v>
      </c>
      <c r="W57" s="129">
        <v>0</v>
      </c>
      <c r="X57" s="129">
        <f>IFERROR(VLOOKUP($A57&amp;$B57,'6'!$L$10:$M$49,2,FALSE),0)</f>
        <v>0</v>
      </c>
      <c r="Y57" s="129">
        <f>IFERROR(VLOOKUP($A57&amp;$B57,'7'!$L$10:$M$49,2,FALSE),0)</f>
        <v>0</v>
      </c>
      <c r="Z57" s="129">
        <v>0</v>
      </c>
      <c r="AA57" s="129">
        <v>0</v>
      </c>
      <c r="AB57" s="129">
        <f>IFERROR(VLOOKUP($A57&amp;$B57,'10'!$L$10:$M$49,2,FALSE),0)</f>
        <v>1.875</v>
      </c>
      <c r="AC57" s="129">
        <v>0</v>
      </c>
      <c r="AD57" s="129">
        <v>0</v>
      </c>
      <c r="AE57" s="129">
        <f>IFERROR(VLOOKUP($A57&amp;$B57,'13'!$L$10:$M$49,2,FALSE),0)</f>
        <v>0</v>
      </c>
      <c r="AF57" s="129">
        <f>IFERROR(VLOOKUP($A57&amp;$B57,'14'!$L$10:$M$49,2,FALSE),0)</f>
        <v>0</v>
      </c>
      <c r="AG57" s="142">
        <v>0</v>
      </c>
      <c r="AH57" s="149">
        <f t="shared" si="11"/>
        <v>1.875</v>
      </c>
      <c r="AI57" s="144">
        <f t="shared" si="22"/>
        <v>1.875</v>
      </c>
      <c r="AJ57" s="143">
        <f t="shared" si="23"/>
        <v>52</v>
      </c>
      <c r="AK57" s="16">
        <f t="shared" si="12"/>
        <v>5</v>
      </c>
      <c r="AL57" s="88"/>
      <c r="AN57" s="105" t="str">
        <f t="shared" si="21"/>
        <v>ИсаевИгорь</v>
      </c>
      <c r="AO57" s="105">
        <f t="shared" si="24"/>
        <v>0</v>
      </c>
      <c r="AP57" s="105">
        <f t="shared" si="25"/>
        <v>0</v>
      </c>
      <c r="AQ57" s="105">
        <f t="shared" si="26"/>
        <v>0</v>
      </c>
      <c r="AR57" s="105">
        <f t="shared" si="27"/>
        <v>0</v>
      </c>
      <c r="AS57" s="105">
        <f t="shared" si="28"/>
        <v>0</v>
      </c>
      <c r="AT57" s="105">
        <f t="shared" si="29"/>
        <v>0</v>
      </c>
      <c r="AU57" s="105">
        <f t="shared" si="13"/>
        <v>0</v>
      </c>
      <c r="AV57" s="105">
        <f t="shared" si="14"/>
        <v>0</v>
      </c>
      <c r="AW57" s="105">
        <f t="shared" si="15"/>
        <v>0</v>
      </c>
      <c r="AX57" s="105">
        <f t="shared" si="20"/>
        <v>0</v>
      </c>
      <c r="AY57" s="105">
        <f t="shared" si="16"/>
        <v>1.875</v>
      </c>
      <c r="AZ57" s="105">
        <f t="shared" si="17"/>
        <v>1.875</v>
      </c>
      <c r="BA57" s="105">
        <f t="shared" si="18"/>
        <v>1.875</v>
      </c>
      <c r="BB57" s="105">
        <f t="shared" si="19"/>
        <v>1.875</v>
      </c>
      <c r="BC57" s="105"/>
    </row>
    <row r="58" spans="1:55" x14ac:dyDescent="0.2">
      <c r="A58" s="117" t="s">
        <v>80</v>
      </c>
      <c r="B58" s="20" t="s">
        <v>24</v>
      </c>
      <c r="C58" s="119" t="s">
        <v>22</v>
      </c>
      <c r="D58" s="135">
        <v>43.110989010989023</v>
      </c>
      <c r="E58" s="136">
        <v>31.657625358838278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77.139834179530098</v>
      </c>
      <c r="L58" s="136">
        <v>0</v>
      </c>
      <c r="M58" s="136">
        <v>0</v>
      </c>
      <c r="N58" s="136">
        <v>95.625</v>
      </c>
      <c r="O58" s="136">
        <v>0</v>
      </c>
      <c r="P58" s="136">
        <v>90.634078443994895</v>
      </c>
      <c r="Q58" s="132"/>
      <c r="R58" s="132"/>
      <c r="S58" s="129">
        <f>IFERROR(VLOOKUP($A58&amp;$B58,'1'!$L$10:$M$49,2,FALSE),0)</f>
        <v>0</v>
      </c>
      <c r="T58" s="129">
        <f>IFERROR(VLOOKUP($A58&amp;$B58,'2'!$L$10:$M$49,2,FALSE),0)</f>
        <v>0</v>
      </c>
      <c r="U58" s="129">
        <f>IFERROR(VLOOKUP($A58&amp;$B58,'3'!$L$10:$M$49,2,FALSE),0)</f>
        <v>0</v>
      </c>
      <c r="V58" s="129">
        <v>0</v>
      </c>
      <c r="W58" s="129">
        <f>IFERROR(VLOOKUP($A58&amp;$B58,'5'!$L$10:$M$49,2,FALSE),0)</f>
        <v>0</v>
      </c>
      <c r="X58" s="129">
        <f>IFERROR(VLOOKUP($A58&amp;$B58,'6'!$L$10:$M$49,2,FALSE),0)</f>
        <v>0</v>
      </c>
      <c r="Y58" s="129">
        <f>IFERROR(VLOOKUP($A58&amp;$B58,'7'!$L$10:$M$49,2,FALSE),0)</f>
        <v>0</v>
      </c>
      <c r="Z58" s="129">
        <f>IFERROR(VLOOKUP($A58&amp;$B58,'8'!$L$10:$M$49,2,FALSE),0)</f>
        <v>0</v>
      </c>
      <c r="AA58" s="129">
        <f>IFERROR(VLOOKUP($A58&amp;$B58,'9'!$L$10:$M$49,2,FALSE),0)</f>
        <v>0</v>
      </c>
      <c r="AB58" s="129">
        <f>IFERROR(VLOOKUP($A58&amp;$B58,'10'!$L$10:$M$49,2,FALSE),0)</f>
        <v>0</v>
      </c>
      <c r="AC58" s="129">
        <v>0</v>
      </c>
      <c r="AD58" s="129">
        <v>0</v>
      </c>
      <c r="AE58" s="129">
        <f>IFERROR(VLOOKUP($A58&amp;$B58,'13'!$L$10:$M$49,2,FALSE),0)</f>
        <v>0</v>
      </c>
      <c r="AF58" s="129">
        <f>IFERROR(VLOOKUP($A58&amp;$B58,'14'!$L$10:$M$49,2,FALSE),0)</f>
        <v>0</v>
      </c>
      <c r="AG58" s="142">
        <v>0</v>
      </c>
      <c r="AH58" s="149">
        <f t="shared" si="11"/>
        <v>0</v>
      </c>
      <c r="AI58" s="144">
        <f t="shared" si="22"/>
        <v>0</v>
      </c>
      <c r="AJ58" s="143"/>
      <c r="AK58" s="16"/>
      <c r="AL58" s="88"/>
      <c r="AN58" s="105" t="str">
        <f t="shared" si="21"/>
        <v>ГулягинАлексей</v>
      </c>
      <c r="AO58" s="105">
        <f t="shared" si="24"/>
        <v>263.39891262352501</v>
      </c>
      <c r="AP58" s="105">
        <f t="shared" si="25"/>
        <v>263.39891262352501</v>
      </c>
      <c r="AQ58" s="105">
        <f t="shared" si="26"/>
        <v>263.39891262352501</v>
      </c>
      <c r="AR58" s="105">
        <f t="shared" si="27"/>
        <v>263.39891262352501</v>
      </c>
      <c r="AS58" s="105">
        <f t="shared" si="28"/>
        <v>263.39891262352501</v>
      </c>
      <c r="AT58" s="105">
        <f t="shared" si="29"/>
        <v>263.39891262352501</v>
      </c>
      <c r="AU58" s="105">
        <f t="shared" si="13"/>
        <v>263.39891262352501</v>
      </c>
      <c r="AV58" s="105">
        <f t="shared" si="14"/>
        <v>263.39891262352501</v>
      </c>
      <c r="AW58" s="105">
        <f t="shared" si="15"/>
        <v>263.39891262352501</v>
      </c>
      <c r="AX58" s="105">
        <f t="shared" si="20"/>
        <v>186.25907844399489</v>
      </c>
      <c r="AY58" s="105">
        <f t="shared" si="16"/>
        <v>186.25907844399489</v>
      </c>
      <c r="AZ58" s="105">
        <f t="shared" si="17"/>
        <v>186.25907844399489</v>
      </c>
      <c r="BA58" s="105">
        <f t="shared" si="18"/>
        <v>167.77391262352501</v>
      </c>
      <c r="BB58" s="105">
        <f t="shared" si="19"/>
        <v>167.77391262352501</v>
      </c>
      <c r="BC58" s="105"/>
    </row>
    <row r="59" spans="1:55" x14ac:dyDescent="0.2">
      <c r="A59" s="120" t="s">
        <v>60</v>
      </c>
      <c r="B59" s="23" t="s">
        <v>61</v>
      </c>
      <c r="C59" s="121" t="s">
        <v>10</v>
      </c>
      <c r="D59" s="135">
        <v>23.95054945054946</v>
      </c>
      <c r="E59" s="136">
        <v>2.1105083572558851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45</v>
      </c>
      <c r="O59" s="136">
        <v>0</v>
      </c>
      <c r="P59" s="136">
        <v>0</v>
      </c>
      <c r="Q59" s="132"/>
      <c r="R59" s="132"/>
      <c r="S59" s="129">
        <f>IFERROR(VLOOKUP($A59&amp;$B59,'1'!$L$10:$M$49,2,FALSE),0)</f>
        <v>0</v>
      </c>
      <c r="T59" s="129">
        <f>IFERROR(VLOOKUP($A59&amp;$B59,'2'!$L$10:$M$49,2,FALSE),0)</f>
        <v>0</v>
      </c>
      <c r="U59" s="129">
        <f>IFERROR(VLOOKUP($A59&amp;$B59,'3'!$L$10:$M$49,2,FALSE),0)</f>
        <v>0</v>
      </c>
      <c r="V59" s="129">
        <v>0</v>
      </c>
      <c r="W59" s="129">
        <f>IFERROR(VLOOKUP($A59&amp;$B59,'5'!$L$10:$M$49,2,FALSE),0)</f>
        <v>0</v>
      </c>
      <c r="X59" s="129">
        <f>IFERROR(VLOOKUP($A59&amp;$B59,'6'!$L$10:$M$49,2,FALSE),0)</f>
        <v>0</v>
      </c>
      <c r="Y59" s="129">
        <f>IFERROR(VLOOKUP($A59&amp;$B59,'7'!$L$10:$M$49,2,FALSE),0)</f>
        <v>0</v>
      </c>
      <c r="Z59" s="129">
        <f>IFERROR(VLOOKUP($A59&amp;$B59,'8'!$L$10:$M$49,2,FALSE),0)</f>
        <v>0</v>
      </c>
      <c r="AA59" s="129">
        <f>IFERROR(VLOOKUP($A59&amp;$B59,'9'!$L$10:$M$49,2,FALSE),0)</f>
        <v>0</v>
      </c>
      <c r="AB59" s="129">
        <f>IFERROR(VLOOKUP($A59&amp;$B59,'10'!$L$10:$M$49,2,FALSE),0)</f>
        <v>0</v>
      </c>
      <c r="AC59" s="129">
        <v>0</v>
      </c>
      <c r="AD59" s="129">
        <v>0</v>
      </c>
      <c r="AE59" s="129">
        <f>IFERROR(VLOOKUP($A59&amp;$B59,'13'!$L$10:$M$49,2,FALSE),0)</f>
        <v>0</v>
      </c>
      <c r="AF59" s="129">
        <f>IFERROR(VLOOKUP($A59&amp;$B59,'14'!$L$10:$M$49,2,FALSE),0)</f>
        <v>0</v>
      </c>
      <c r="AG59" s="142">
        <v>0</v>
      </c>
      <c r="AH59" s="149">
        <f t="shared" si="11"/>
        <v>0</v>
      </c>
      <c r="AI59" s="144">
        <f t="shared" si="22"/>
        <v>0</v>
      </c>
      <c r="AJ59" s="143"/>
      <c r="AK59" s="16"/>
      <c r="AL59" s="88"/>
      <c r="AN59" s="105" t="str">
        <f t="shared" si="21"/>
        <v>ЮсиповГаяз</v>
      </c>
      <c r="AO59" s="105">
        <f t="shared" si="24"/>
        <v>71.061057807805341</v>
      </c>
      <c r="AP59" s="105">
        <f t="shared" si="25"/>
        <v>47.110508357255888</v>
      </c>
      <c r="AQ59" s="105">
        <f t="shared" si="26"/>
        <v>45</v>
      </c>
      <c r="AR59" s="105">
        <f t="shared" si="27"/>
        <v>45</v>
      </c>
      <c r="AS59" s="105">
        <f t="shared" si="28"/>
        <v>45</v>
      </c>
      <c r="AT59" s="105">
        <f t="shared" si="29"/>
        <v>45</v>
      </c>
      <c r="AU59" s="105">
        <f t="shared" si="13"/>
        <v>45</v>
      </c>
      <c r="AV59" s="105">
        <f t="shared" si="14"/>
        <v>45</v>
      </c>
      <c r="AW59" s="105">
        <f t="shared" si="15"/>
        <v>45</v>
      </c>
      <c r="AX59" s="105">
        <f t="shared" si="20"/>
        <v>45</v>
      </c>
      <c r="AY59" s="105">
        <f t="shared" si="16"/>
        <v>45</v>
      </c>
      <c r="AZ59" s="105">
        <f t="shared" si="17"/>
        <v>45</v>
      </c>
      <c r="BA59" s="105">
        <f t="shared" si="18"/>
        <v>0</v>
      </c>
      <c r="BB59" s="105">
        <f t="shared" si="19"/>
        <v>0</v>
      </c>
      <c r="BC59" s="105"/>
    </row>
    <row r="60" spans="1:55" x14ac:dyDescent="0.2">
      <c r="A60" s="117" t="s">
        <v>189</v>
      </c>
      <c r="B60" s="20" t="s">
        <v>190</v>
      </c>
      <c r="C60" s="118" t="s">
        <v>10</v>
      </c>
      <c r="D60" s="135">
        <v>2.3950549450549459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39.549416048288684</v>
      </c>
      <c r="Q60" s="132"/>
      <c r="R60" s="132"/>
      <c r="S60" s="129">
        <f>IFERROR(VLOOKUP($A60&amp;$B60,'1'!$L$10:$M$49,2,FALSE),0)</f>
        <v>0</v>
      </c>
      <c r="T60" s="129">
        <f>IFERROR(VLOOKUP($A60&amp;$B60,'2'!$L$10:$M$49,2,FALSE),0)</f>
        <v>0</v>
      </c>
      <c r="U60" s="129">
        <f>IFERROR(VLOOKUP($A60&amp;$B60,'3'!$L$10:$M$49,2,FALSE),0)</f>
        <v>0</v>
      </c>
      <c r="V60" s="129">
        <v>0</v>
      </c>
      <c r="W60" s="129">
        <f>IFERROR(VLOOKUP($A60&amp;$B60,'5'!$L$10:$M$49,2,FALSE),0)</f>
        <v>0</v>
      </c>
      <c r="X60" s="129">
        <f>IFERROR(VLOOKUP($A60&amp;$B60,'6'!$L$10:$M$49,2,FALSE),0)</f>
        <v>0</v>
      </c>
      <c r="Y60" s="129">
        <f>IFERROR(VLOOKUP($A60&amp;$B60,'7'!$L$10:$M$49,2,FALSE),0)</f>
        <v>0</v>
      </c>
      <c r="Z60" s="129">
        <f>IFERROR(VLOOKUP($A60&amp;$B60,'8'!$L$10:$M$49,2,FALSE),0)</f>
        <v>0</v>
      </c>
      <c r="AA60" s="129">
        <f>IFERROR(VLOOKUP($A60&amp;$B60,'9'!$L$10:$M$49,2,FALSE),0)</f>
        <v>0</v>
      </c>
      <c r="AB60" s="129">
        <f>IFERROR(VLOOKUP($A60&amp;$B60,'10'!$L$10:$M$49,2,FALSE),0)</f>
        <v>0</v>
      </c>
      <c r="AC60" s="129">
        <v>0</v>
      </c>
      <c r="AD60" s="129">
        <v>0</v>
      </c>
      <c r="AE60" s="129">
        <f>IFERROR(VLOOKUP($A60&amp;$B60,'13'!$L$10:$M$49,2,FALSE),0)</f>
        <v>0</v>
      </c>
      <c r="AF60" s="129">
        <f>IFERROR(VLOOKUP($A60&amp;$B60,'14'!$L$10:$M$49,2,FALSE),0)</f>
        <v>0</v>
      </c>
      <c r="AG60" s="142">
        <v>0</v>
      </c>
      <c r="AH60" s="149">
        <f t="shared" si="11"/>
        <v>0</v>
      </c>
      <c r="AI60" s="144">
        <f t="shared" si="22"/>
        <v>0</v>
      </c>
      <c r="AJ60" s="143"/>
      <c r="AK60" s="16"/>
      <c r="AL60" s="88"/>
      <c r="AN60" s="105" t="str">
        <f t="shared" si="21"/>
        <v>АскаровРенат</v>
      </c>
      <c r="AO60" s="105">
        <f t="shared" si="24"/>
        <v>41.944470993343629</v>
      </c>
      <c r="AP60" s="105">
        <f t="shared" si="25"/>
        <v>39.549416048288684</v>
      </c>
      <c r="AQ60" s="105">
        <f t="shared" si="26"/>
        <v>39.549416048288684</v>
      </c>
      <c r="AR60" s="105">
        <f t="shared" si="27"/>
        <v>39.549416048288684</v>
      </c>
      <c r="AS60" s="105">
        <f t="shared" si="28"/>
        <v>39.549416048288684</v>
      </c>
      <c r="AT60" s="105">
        <f t="shared" si="29"/>
        <v>39.549416048288684</v>
      </c>
      <c r="AU60" s="105">
        <f t="shared" si="13"/>
        <v>39.549416048288684</v>
      </c>
      <c r="AV60" s="105">
        <f t="shared" si="14"/>
        <v>39.549416048288684</v>
      </c>
      <c r="AW60" s="105">
        <f t="shared" si="15"/>
        <v>39.549416048288684</v>
      </c>
      <c r="AX60" s="105">
        <f t="shared" si="20"/>
        <v>39.549416048288684</v>
      </c>
      <c r="AY60" s="105">
        <f t="shared" si="16"/>
        <v>39.549416048288684</v>
      </c>
      <c r="AZ60" s="105">
        <f t="shared" si="17"/>
        <v>39.549416048288684</v>
      </c>
      <c r="BA60" s="105">
        <f t="shared" si="18"/>
        <v>39.549416048288684</v>
      </c>
      <c r="BB60" s="105">
        <f t="shared" si="19"/>
        <v>39.549416048288684</v>
      </c>
      <c r="BC60" s="105"/>
    </row>
    <row r="61" spans="1:55" x14ac:dyDescent="0.2">
      <c r="A61" s="123" t="s">
        <v>205</v>
      </c>
      <c r="B61" s="79" t="s">
        <v>17</v>
      </c>
      <c r="C61" s="121" t="s">
        <v>206</v>
      </c>
      <c r="D61" s="135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39.549416048288684</v>
      </c>
      <c r="Q61" s="132"/>
      <c r="R61" s="132"/>
      <c r="S61" s="129">
        <f>IFERROR(VLOOKUP($A61&amp;$B61,'1'!$L$10:$M$49,2,FALSE),0)</f>
        <v>0</v>
      </c>
      <c r="T61" s="129">
        <f>IFERROR(VLOOKUP($A61&amp;$B61,'2'!$L$10:$M$49,2,FALSE),0)</f>
        <v>0</v>
      </c>
      <c r="U61" s="129">
        <f>IFERROR(VLOOKUP($A61&amp;$B61,'3'!$L$10:$M$49,2,FALSE),0)</f>
        <v>0</v>
      </c>
      <c r="V61" s="129">
        <v>0</v>
      </c>
      <c r="W61" s="129">
        <f>IFERROR(VLOOKUP($A61&amp;$B61,'5'!$L$10:$M$49,2,FALSE),0)</f>
        <v>0</v>
      </c>
      <c r="X61" s="129">
        <f>IFERROR(VLOOKUP($A61&amp;$B61,'6'!$L$10:$M$49,2,FALSE),0)</f>
        <v>0</v>
      </c>
      <c r="Y61" s="129">
        <f>IFERROR(VLOOKUP($A61&amp;$B61,'7'!$L$10:$M$49,2,FALSE),0)</f>
        <v>0</v>
      </c>
      <c r="Z61" s="129">
        <f>IFERROR(VLOOKUP($A61&amp;$B61,'8'!$L$10:$M$49,2,FALSE),0)</f>
        <v>0</v>
      </c>
      <c r="AA61" s="129">
        <f>IFERROR(VLOOKUP($A61&amp;$B61,'9'!$L$10:$M$49,2,FALSE),0)</f>
        <v>0</v>
      </c>
      <c r="AB61" s="129">
        <f>IFERROR(VLOOKUP($A61&amp;$B61,'10'!$L$10:$M$49,2,FALSE),0)</f>
        <v>0</v>
      </c>
      <c r="AC61" s="129">
        <v>0</v>
      </c>
      <c r="AD61" s="129">
        <v>0</v>
      </c>
      <c r="AE61" s="129">
        <f>IFERROR(VLOOKUP($A61&amp;$B61,'13'!$L$10:$M$49,2,FALSE),0)</f>
        <v>0</v>
      </c>
      <c r="AF61" s="129">
        <f>IFERROR(VLOOKUP($A61&amp;$B61,'14'!$L$10:$M$49,2,FALSE),0)</f>
        <v>0</v>
      </c>
      <c r="AG61" s="142">
        <v>0</v>
      </c>
      <c r="AH61" s="149">
        <f t="shared" si="11"/>
        <v>0</v>
      </c>
      <c r="AI61" s="144">
        <f t="shared" si="22"/>
        <v>0</v>
      </c>
      <c r="AJ61" s="143"/>
      <c r="AK61" s="16"/>
      <c r="AL61" s="88"/>
      <c r="AN61" s="105" t="str">
        <f t="shared" si="21"/>
        <v>БезруковРоман</v>
      </c>
      <c r="AO61" s="105">
        <f t="shared" si="24"/>
        <v>39.549416048288684</v>
      </c>
      <c r="AP61" s="105">
        <f t="shared" si="25"/>
        <v>39.549416048288684</v>
      </c>
      <c r="AQ61" s="105">
        <f t="shared" si="26"/>
        <v>39.549416048288684</v>
      </c>
      <c r="AR61" s="105">
        <f t="shared" si="27"/>
        <v>39.549416048288684</v>
      </c>
      <c r="AS61" s="105">
        <f t="shared" si="28"/>
        <v>39.549416048288684</v>
      </c>
      <c r="AT61" s="105">
        <f t="shared" si="29"/>
        <v>39.549416048288684</v>
      </c>
      <c r="AU61" s="105">
        <f t="shared" si="13"/>
        <v>39.549416048288684</v>
      </c>
      <c r="AV61" s="105">
        <f t="shared" si="14"/>
        <v>39.549416048288684</v>
      </c>
      <c r="AW61" s="105">
        <f t="shared" si="15"/>
        <v>39.549416048288684</v>
      </c>
      <c r="AX61" s="105">
        <f t="shared" si="20"/>
        <v>39.549416048288684</v>
      </c>
      <c r="AY61" s="105">
        <f t="shared" si="16"/>
        <v>39.549416048288684</v>
      </c>
      <c r="AZ61" s="105">
        <f t="shared" si="17"/>
        <v>39.549416048288684</v>
      </c>
      <c r="BA61" s="105">
        <f t="shared" si="18"/>
        <v>39.549416048288684</v>
      </c>
      <c r="BB61" s="105">
        <f t="shared" si="19"/>
        <v>39.549416048288684</v>
      </c>
      <c r="BC61" s="105"/>
    </row>
    <row r="62" spans="1:55" x14ac:dyDescent="0.2">
      <c r="A62" s="123" t="s">
        <v>183</v>
      </c>
      <c r="B62" s="79" t="s">
        <v>15</v>
      </c>
      <c r="C62" s="121" t="s">
        <v>206</v>
      </c>
      <c r="D62" s="135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29.662062036216511</v>
      </c>
      <c r="Q62" s="132"/>
      <c r="R62" s="132"/>
      <c r="S62" s="129">
        <f>IFERROR(VLOOKUP($A62&amp;$B62,'1'!$L$10:$M$49,2,FALSE),0)</f>
        <v>0</v>
      </c>
      <c r="T62" s="129">
        <f>IFERROR(VLOOKUP($A62&amp;$B62,'2'!$L$10:$M$49,2,FALSE),0)</f>
        <v>0</v>
      </c>
      <c r="U62" s="129">
        <f>IFERROR(VLOOKUP($A62&amp;$B62,'3'!$L$10:$M$49,2,FALSE),0)</f>
        <v>0</v>
      </c>
      <c r="V62" s="129">
        <v>0</v>
      </c>
      <c r="W62" s="129">
        <f>IFERROR(VLOOKUP($A62&amp;$B62,'5'!$L$10:$M$49,2,FALSE),0)</f>
        <v>0</v>
      </c>
      <c r="X62" s="129">
        <f>IFERROR(VLOOKUP($A62&amp;$B62,'6'!$L$10:$M$49,2,FALSE),0)</f>
        <v>0</v>
      </c>
      <c r="Y62" s="129">
        <f>IFERROR(VLOOKUP($A62&amp;$B62,'7'!$L$10:$M$49,2,FALSE),0)</f>
        <v>0</v>
      </c>
      <c r="Z62" s="129">
        <f>IFERROR(VLOOKUP($A62&amp;$B62,'8'!$L$10:$M$49,2,FALSE),0)</f>
        <v>0</v>
      </c>
      <c r="AA62" s="129">
        <f>IFERROR(VLOOKUP($A62&amp;$B62,'9'!$L$10:$M$49,2,FALSE),0)</f>
        <v>0</v>
      </c>
      <c r="AB62" s="129">
        <f>IFERROR(VLOOKUP($A62&amp;$B62,'10'!$L$10:$M$49,2,FALSE),0)</f>
        <v>0</v>
      </c>
      <c r="AC62" s="129">
        <v>0</v>
      </c>
      <c r="AD62" s="129">
        <v>0</v>
      </c>
      <c r="AE62" s="129">
        <f>IFERROR(VLOOKUP($A62&amp;$B62,'13'!$L$10:$M$49,2,FALSE),0)</f>
        <v>0</v>
      </c>
      <c r="AF62" s="129">
        <f>IFERROR(VLOOKUP($A62&amp;$B62,'14'!$L$10:$M$49,2,FALSE),0)</f>
        <v>0</v>
      </c>
      <c r="AG62" s="142">
        <v>0</v>
      </c>
      <c r="AH62" s="149">
        <f t="shared" si="11"/>
        <v>0</v>
      </c>
      <c r="AI62" s="144">
        <f t="shared" si="22"/>
        <v>0</v>
      </c>
      <c r="AJ62" s="143"/>
      <c r="AK62" s="16"/>
      <c r="AL62" s="88"/>
      <c r="AN62" s="105" t="str">
        <f t="shared" si="21"/>
        <v>ЧайкаАндрей</v>
      </c>
      <c r="AO62" s="105">
        <f t="shared" si="24"/>
        <v>29.662062036216511</v>
      </c>
      <c r="AP62" s="105">
        <f t="shared" si="25"/>
        <v>29.662062036216511</v>
      </c>
      <c r="AQ62" s="105">
        <f t="shared" si="26"/>
        <v>29.662062036216511</v>
      </c>
      <c r="AR62" s="105">
        <f t="shared" si="27"/>
        <v>29.662062036216511</v>
      </c>
      <c r="AS62" s="105">
        <f t="shared" si="28"/>
        <v>29.662062036216511</v>
      </c>
      <c r="AT62" s="105">
        <f t="shared" si="29"/>
        <v>29.662062036216511</v>
      </c>
      <c r="AU62" s="105">
        <f t="shared" si="13"/>
        <v>29.662062036216511</v>
      </c>
      <c r="AV62" s="105">
        <f t="shared" si="14"/>
        <v>29.662062036216511</v>
      </c>
      <c r="AW62" s="105">
        <f t="shared" si="15"/>
        <v>29.662062036216511</v>
      </c>
      <c r="AX62" s="105">
        <f t="shared" si="20"/>
        <v>29.662062036216511</v>
      </c>
      <c r="AY62" s="105">
        <f t="shared" si="16"/>
        <v>29.662062036216511</v>
      </c>
      <c r="AZ62" s="105">
        <f t="shared" si="17"/>
        <v>29.662062036216511</v>
      </c>
      <c r="BA62" s="105">
        <f t="shared" si="18"/>
        <v>29.662062036216511</v>
      </c>
      <c r="BB62" s="105">
        <f t="shared" si="19"/>
        <v>29.662062036216511</v>
      </c>
      <c r="BC62" s="105"/>
    </row>
    <row r="63" spans="1:55" x14ac:dyDescent="0.2">
      <c r="A63" s="117" t="s">
        <v>41</v>
      </c>
      <c r="B63" s="20" t="s">
        <v>42</v>
      </c>
      <c r="C63" s="118" t="s">
        <v>10</v>
      </c>
      <c r="D63" s="135">
        <v>43.110989010989023</v>
      </c>
      <c r="E63" s="136">
        <v>11.871609509564355</v>
      </c>
      <c r="F63" s="136">
        <v>0</v>
      </c>
      <c r="G63" s="136">
        <v>0</v>
      </c>
      <c r="H63" s="136">
        <v>45.379033602017337</v>
      </c>
      <c r="I63" s="136">
        <v>0</v>
      </c>
      <c r="J63" s="136">
        <v>0</v>
      </c>
      <c r="K63" s="136">
        <v>192.84958544882522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2"/>
      <c r="R63" s="132"/>
      <c r="S63" s="129">
        <f>IFERROR(VLOOKUP($A63&amp;$B63,'1'!$L$10:$M$49,2,FALSE),0)</f>
        <v>0</v>
      </c>
      <c r="T63" s="129">
        <f>IFERROR(VLOOKUP($A63&amp;$B63,'2'!$L$10:$M$49,2,FALSE),0)</f>
        <v>0</v>
      </c>
      <c r="U63" s="129">
        <f>IFERROR(VLOOKUP($A63&amp;$B63,'3'!$L$10:$M$49,2,FALSE),0)</f>
        <v>0</v>
      </c>
      <c r="V63" s="129">
        <v>0</v>
      </c>
      <c r="W63" s="129">
        <f>IFERROR(VLOOKUP($A63&amp;$B63,'5'!$L$10:$M$49,2,FALSE),0)</f>
        <v>0</v>
      </c>
      <c r="X63" s="129">
        <f>IFERROR(VLOOKUP($A63&amp;$B63,'6'!$L$10:$M$49,2,FALSE),0)</f>
        <v>0</v>
      </c>
      <c r="Y63" s="129">
        <f>IFERROR(VLOOKUP($A63&amp;$B63,'7'!$L$10:$M$49,2,FALSE),0)</f>
        <v>0</v>
      </c>
      <c r="Z63" s="129">
        <f>IFERROR(VLOOKUP($A63&amp;$B63,'8'!$L$10:$M$49,2,FALSE),0)</f>
        <v>0</v>
      </c>
      <c r="AA63" s="129">
        <f>IFERROR(VLOOKUP($A63&amp;$B63,'9'!$L$10:$M$49,2,FALSE),0)</f>
        <v>0</v>
      </c>
      <c r="AB63" s="129">
        <f>IFERROR(VLOOKUP($A63&amp;$B63,'10'!$L$10:$M$49,2,FALSE),0)</f>
        <v>0</v>
      </c>
      <c r="AC63" s="129">
        <v>0</v>
      </c>
      <c r="AD63" s="129">
        <v>0</v>
      </c>
      <c r="AE63" s="129">
        <f>IFERROR(VLOOKUP($A63&amp;$B63,'13'!$L$10:$M$49,2,FALSE),0)</f>
        <v>0</v>
      </c>
      <c r="AF63" s="129">
        <f>IFERROR(VLOOKUP($A63&amp;$B63,'14'!$L$10:$M$49,2,FALSE),0)</f>
        <v>0</v>
      </c>
      <c r="AG63" s="142">
        <v>0</v>
      </c>
      <c r="AH63" s="149">
        <f t="shared" si="11"/>
        <v>0</v>
      </c>
      <c r="AI63" s="144">
        <f t="shared" si="22"/>
        <v>0</v>
      </c>
      <c r="AJ63" s="143"/>
      <c r="AK63" s="16"/>
      <c r="AL63" s="88"/>
      <c r="AN63" s="105" t="str">
        <f t="shared" si="21"/>
        <v>ТягурТимофей</v>
      </c>
      <c r="AO63" s="105">
        <f t="shared" si="24"/>
        <v>281.3396080618316</v>
      </c>
      <c r="AP63" s="105">
        <f t="shared" si="25"/>
        <v>250.10022856040692</v>
      </c>
      <c r="AQ63" s="105">
        <f t="shared" si="26"/>
        <v>238.22861905084255</v>
      </c>
      <c r="AR63" s="105">
        <f t="shared" si="27"/>
        <v>238.22861905084255</v>
      </c>
      <c r="AS63" s="105">
        <f t="shared" si="28"/>
        <v>238.22861905084255</v>
      </c>
      <c r="AT63" s="105">
        <f t="shared" si="29"/>
        <v>238.22861905084255</v>
      </c>
      <c r="AU63" s="105">
        <f t="shared" si="13"/>
        <v>192.84958544882522</v>
      </c>
      <c r="AV63" s="105">
        <f t="shared" si="14"/>
        <v>192.84958544882522</v>
      </c>
      <c r="AW63" s="105">
        <f t="shared" si="15"/>
        <v>192.84958544882522</v>
      </c>
      <c r="AX63" s="105">
        <f t="shared" si="20"/>
        <v>0</v>
      </c>
      <c r="AY63" s="105">
        <f t="shared" si="16"/>
        <v>0</v>
      </c>
      <c r="AZ63" s="105">
        <f t="shared" si="17"/>
        <v>0</v>
      </c>
      <c r="BA63" s="105">
        <f t="shared" si="18"/>
        <v>0</v>
      </c>
      <c r="BB63" s="105">
        <f t="shared" si="19"/>
        <v>0</v>
      </c>
      <c r="BC63" s="105"/>
    </row>
    <row r="64" spans="1:55" x14ac:dyDescent="0.2">
      <c r="A64" s="117" t="s">
        <v>69</v>
      </c>
      <c r="B64" s="20" t="s">
        <v>70</v>
      </c>
      <c r="C64" s="122" t="s">
        <v>18</v>
      </c>
      <c r="D64" s="135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46.525767061316714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2"/>
      <c r="R64" s="132"/>
      <c r="S64" s="129">
        <f>IFERROR(VLOOKUP($A64&amp;$B64,'1'!$L$10:$M$49,2,FALSE),0)</f>
        <v>0</v>
      </c>
      <c r="T64" s="129">
        <f>IFERROR(VLOOKUP($A64&amp;$B64,'2'!$L$10:$M$49,2,FALSE),0)</f>
        <v>0</v>
      </c>
      <c r="U64" s="129">
        <f>IFERROR(VLOOKUP($A64&amp;$B64,'3'!$L$10:$M$49,2,FALSE),0)</f>
        <v>0</v>
      </c>
      <c r="V64" s="129">
        <v>0</v>
      </c>
      <c r="W64" s="129">
        <f>IFERROR(VLOOKUP($A64&amp;$B64,'5'!$L$10:$M$49,2,FALSE),0)</f>
        <v>0</v>
      </c>
      <c r="X64" s="129">
        <f>IFERROR(VLOOKUP($A64&amp;$B64,'6'!$L$10:$M$49,2,FALSE),0)</f>
        <v>0</v>
      </c>
      <c r="Y64" s="129">
        <f>IFERROR(VLOOKUP($A64&amp;$B64,'7'!$L$10:$M$49,2,FALSE),0)</f>
        <v>0</v>
      </c>
      <c r="Z64" s="129">
        <f>IFERROR(VLOOKUP($A64&amp;$B64,'8'!$L$10:$M$49,2,FALSE),0)</f>
        <v>0</v>
      </c>
      <c r="AA64" s="129">
        <f>IFERROR(VLOOKUP($A64&amp;$B64,'9'!$L$10:$M$49,2,FALSE),0)</f>
        <v>0</v>
      </c>
      <c r="AB64" s="129">
        <f>IFERROR(VLOOKUP($A64&amp;$B64,'10'!$L$10:$M$49,2,FALSE),0)</f>
        <v>0</v>
      </c>
      <c r="AC64" s="129">
        <v>0</v>
      </c>
      <c r="AD64" s="129">
        <v>0</v>
      </c>
      <c r="AE64" s="129">
        <f>IFERROR(VLOOKUP($A64&amp;$B64,'13'!$L$10:$M$49,2,FALSE),0)</f>
        <v>0</v>
      </c>
      <c r="AF64" s="129">
        <f>IFERROR(VLOOKUP($A64&amp;$B64,'14'!$L$10:$M$49,2,FALSE),0)</f>
        <v>0</v>
      </c>
      <c r="AG64" s="142">
        <v>0</v>
      </c>
      <c r="AH64" s="149">
        <f t="shared" si="11"/>
        <v>0</v>
      </c>
      <c r="AI64" s="144">
        <f t="shared" si="22"/>
        <v>0</v>
      </c>
      <c r="AJ64" s="143"/>
      <c r="AK64" s="16"/>
      <c r="AL64" s="88"/>
      <c r="AN64" s="105" t="str">
        <f t="shared" si="21"/>
        <v>АндреевВадим</v>
      </c>
      <c r="AO64" s="105">
        <f t="shared" si="24"/>
        <v>46.525767061316714</v>
      </c>
      <c r="AP64" s="105">
        <f t="shared" si="25"/>
        <v>46.525767061316714</v>
      </c>
      <c r="AQ64" s="105">
        <f t="shared" si="26"/>
        <v>46.525767061316714</v>
      </c>
      <c r="AR64" s="105">
        <f t="shared" si="27"/>
        <v>46.525767061316714</v>
      </c>
      <c r="AS64" s="105">
        <f t="shared" si="28"/>
        <v>46.525767061316714</v>
      </c>
      <c r="AT64" s="105">
        <f t="shared" si="29"/>
        <v>46.525767061316714</v>
      </c>
      <c r="AU64" s="105">
        <f t="shared" si="13"/>
        <v>46.525767061316714</v>
      </c>
      <c r="AV64" s="105">
        <f t="shared" si="14"/>
        <v>46.525767061316714</v>
      </c>
      <c r="AW64" s="105">
        <f t="shared" si="15"/>
        <v>0</v>
      </c>
      <c r="AX64" s="105">
        <f t="shared" si="20"/>
        <v>0</v>
      </c>
      <c r="AY64" s="105">
        <f t="shared" si="16"/>
        <v>0</v>
      </c>
      <c r="AZ64" s="105">
        <f t="shared" si="17"/>
        <v>0</v>
      </c>
      <c r="BA64" s="105">
        <f t="shared" si="18"/>
        <v>0</v>
      </c>
      <c r="BB64" s="105">
        <f t="shared" si="19"/>
        <v>0</v>
      </c>
      <c r="BC64" s="105"/>
    </row>
    <row r="65" spans="1:55" x14ac:dyDescent="0.2">
      <c r="A65" s="117" t="s">
        <v>195</v>
      </c>
      <c r="B65" s="20" t="s">
        <v>24</v>
      </c>
      <c r="C65" s="119" t="s">
        <v>85</v>
      </c>
      <c r="D65" s="135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32.841717925635329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2"/>
      <c r="R65" s="132"/>
      <c r="S65" s="129">
        <f>IFERROR(VLOOKUP($A65&amp;$B65,'1'!$L$10:$M$49,2,FALSE),0)</f>
        <v>0</v>
      </c>
      <c r="T65" s="129">
        <f>IFERROR(VLOOKUP($A65&amp;$B65,'2'!$L$10:$M$49,2,FALSE),0)</f>
        <v>0</v>
      </c>
      <c r="U65" s="129">
        <f>IFERROR(VLOOKUP($A65&amp;$B65,'3'!$L$10:$M$49,2,FALSE),0)</f>
        <v>0</v>
      </c>
      <c r="V65" s="129">
        <v>0</v>
      </c>
      <c r="W65" s="129">
        <f>IFERROR(VLOOKUP($A65&amp;$B65,'5'!$L$10:$M$49,2,FALSE),0)</f>
        <v>0</v>
      </c>
      <c r="X65" s="129">
        <f>IFERROR(VLOOKUP($A65&amp;$B65,'6'!$L$10:$M$49,2,FALSE),0)</f>
        <v>0</v>
      </c>
      <c r="Y65" s="129">
        <f>IFERROR(VLOOKUP($A65&amp;$B65,'7'!$L$10:$M$49,2,FALSE),0)</f>
        <v>0</v>
      </c>
      <c r="Z65" s="129">
        <f>IFERROR(VLOOKUP($A65&amp;$B65,'8'!$L$10:$M$49,2,FALSE),0)</f>
        <v>0</v>
      </c>
      <c r="AA65" s="129">
        <f>IFERROR(VLOOKUP($A65&amp;$B65,'9'!$L$10:$M$49,2,FALSE),0)</f>
        <v>0</v>
      </c>
      <c r="AB65" s="129">
        <f>IFERROR(VLOOKUP($A65&amp;$B65,'10'!$L$10:$M$49,2,FALSE),0)</f>
        <v>0</v>
      </c>
      <c r="AC65" s="129">
        <v>0</v>
      </c>
      <c r="AD65" s="129">
        <v>0</v>
      </c>
      <c r="AE65" s="129">
        <f>IFERROR(VLOOKUP($A65&amp;$B65,'13'!$L$10:$M$49,2,FALSE),0)</f>
        <v>0</v>
      </c>
      <c r="AF65" s="129">
        <f>IFERROR(VLOOKUP($A65&amp;$B65,'14'!$L$10:$M$49,2,FALSE),0)</f>
        <v>0</v>
      </c>
      <c r="AG65" s="142">
        <v>0</v>
      </c>
      <c r="AH65" s="149">
        <f t="shared" si="11"/>
        <v>0</v>
      </c>
      <c r="AI65" s="144">
        <f t="shared" si="22"/>
        <v>0</v>
      </c>
      <c r="AJ65" s="143"/>
      <c r="AK65" s="16"/>
      <c r="AL65" s="88"/>
      <c r="AN65" s="105" t="str">
        <f t="shared" si="21"/>
        <v>БородинАлексей</v>
      </c>
      <c r="AO65" s="105">
        <f t="shared" si="24"/>
        <v>32.841717925635329</v>
      </c>
      <c r="AP65" s="105">
        <f t="shared" si="25"/>
        <v>32.841717925635329</v>
      </c>
      <c r="AQ65" s="105">
        <f t="shared" si="26"/>
        <v>32.841717925635329</v>
      </c>
      <c r="AR65" s="105">
        <f t="shared" si="27"/>
        <v>32.841717925635329</v>
      </c>
      <c r="AS65" s="105">
        <f t="shared" si="28"/>
        <v>32.841717925635329</v>
      </c>
      <c r="AT65" s="105">
        <f t="shared" si="29"/>
        <v>32.841717925635329</v>
      </c>
      <c r="AU65" s="105">
        <f t="shared" si="13"/>
        <v>32.841717925635329</v>
      </c>
      <c r="AV65" s="105">
        <f t="shared" si="14"/>
        <v>32.841717925635329</v>
      </c>
      <c r="AW65" s="105">
        <f t="shared" si="15"/>
        <v>0</v>
      </c>
      <c r="AX65" s="105">
        <f t="shared" si="20"/>
        <v>0</v>
      </c>
      <c r="AY65" s="105">
        <f t="shared" si="16"/>
        <v>0</v>
      </c>
      <c r="AZ65" s="105">
        <f t="shared" si="17"/>
        <v>0</v>
      </c>
      <c r="BA65" s="105">
        <f t="shared" si="18"/>
        <v>0</v>
      </c>
      <c r="BB65" s="105">
        <f t="shared" si="19"/>
        <v>0</v>
      </c>
      <c r="BC65" s="105"/>
    </row>
    <row r="66" spans="1:55" x14ac:dyDescent="0.2">
      <c r="A66" s="117" t="s">
        <v>197</v>
      </c>
      <c r="B66" s="20" t="s">
        <v>84</v>
      </c>
      <c r="C66" s="122" t="s">
        <v>18</v>
      </c>
      <c r="D66" s="135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20.52607370352208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2"/>
      <c r="R66" s="132"/>
      <c r="S66" s="129">
        <f>IFERROR(VLOOKUP($A66&amp;$B66,'1'!$L$10:$M$49,2,FALSE),0)</f>
        <v>0</v>
      </c>
      <c r="T66" s="129">
        <f>IFERROR(VLOOKUP($A66&amp;$B66,'2'!$L$10:$M$49,2,FALSE),0)</f>
        <v>0</v>
      </c>
      <c r="U66" s="129">
        <f>IFERROR(VLOOKUP($A66&amp;$B66,'3'!$L$10:$M$49,2,FALSE),0)</f>
        <v>0</v>
      </c>
      <c r="V66" s="129">
        <v>0</v>
      </c>
      <c r="W66" s="129">
        <f>IFERROR(VLOOKUP($A66&amp;$B66,'5'!$L$10:$M$49,2,FALSE),0)</f>
        <v>0</v>
      </c>
      <c r="X66" s="129">
        <f>IFERROR(VLOOKUP($A66&amp;$B66,'6'!$L$10:$M$49,2,FALSE),0)</f>
        <v>0</v>
      </c>
      <c r="Y66" s="129">
        <f>IFERROR(VLOOKUP($A66&amp;$B66,'7'!$L$10:$M$49,2,FALSE),0)</f>
        <v>0</v>
      </c>
      <c r="Z66" s="129">
        <f>IFERROR(VLOOKUP($A66&amp;$B66,'8'!$L$10:$M$49,2,FALSE),0)</f>
        <v>0</v>
      </c>
      <c r="AA66" s="129">
        <f>IFERROR(VLOOKUP($A66&amp;$B66,'9'!$L$10:$M$49,2,FALSE),0)</f>
        <v>0</v>
      </c>
      <c r="AB66" s="129">
        <f>IFERROR(VLOOKUP($A66&amp;$B66,'10'!$L$10:$M$49,2,FALSE),0)</f>
        <v>0</v>
      </c>
      <c r="AC66" s="129">
        <v>0</v>
      </c>
      <c r="AD66" s="129">
        <v>0</v>
      </c>
      <c r="AE66" s="129">
        <f>IFERROR(VLOOKUP($A66&amp;$B66,'13'!$L$10:$M$49,2,FALSE),0)</f>
        <v>0</v>
      </c>
      <c r="AF66" s="129">
        <f>IFERROR(VLOOKUP($A66&amp;$B66,'14'!$L$10:$M$49,2,FALSE),0)</f>
        <v>0</v>
      </c>
      <c r="AG66" s="142">
        <v>0</v>
      </c>
      <c r="AH66" s="149">
        <f t="shared" si="11"/>
        <v>0</v>
      </c>
      <c r="AI66" s="144">
        <f t="shared" si="22"/>
        <v>0</v>
      </c>
      <c r="AJ66" s="143"/>
      <c r="AK66" s="16"/>
      <c r="AL66" s="88"/>
      <c r="AN66" s="105" t="str">
        <f t="shared" si="21"/>
        <v>ХаритоновНикита</v>
      </c>
      <c r="AO66" s="105">
        <f t="shared" si="24"/>
        <v>20.52607370352208</v>
      </c>
      <c r="AP66" s="105">
        <f t="shared" si="25"/>
        <v>20.52607370352208</v>
      </c>
      <c r="AQ66" s="105">
        <f t="shared" si="26"/>
        <v>20.52607370352208</v>
      </c>
      <c r="AR66" s="105">
        <f t="shared" si="27"/>
        <v>20.52607370352208</v>
      </c>
      <c r="AS66" s="105">
        <f t="shared" si="28"/>
        <v>20.52607370352208</v>
      </c>
      <c r="AT66" s="105">
        <f t="shared" si="29"/>
        <v>20.52607370352208</v>
      </c>
      <c r="AU66" s="105">
        <f t="shared" si="13"/>
        <v>20.52607370352208</v>
      </c>
      <c r="AV66" s="105">
        <f t="shared" si="14"/>
        <v>20.52607370352208</v>
      </c>
      <c r="AW66" s="105">
        <f t="shared" si="15"/>
        <v>0</v>
      </c>
      <c r="AX66" s="105">
        <f t="shared" si="20"/>
        <v>0</v>
      </c>
      <c r="AY66" s="105">
        <f t="shared" si="16"/>
        <v>0</v>
      </c>
      <c r="AZ66" s="105">
        <f t="shared" si="17"/>
        <v>0</v>
      </c>
      <c r="BA66" s="105">
        <f t="shared" si="18"/>
        <v>0</v>
      </c>
      <c r="BB66" s="105">
        <f t="shared" si="19"/>
        <v>0</v>
      </c>
      <c r="BC66" s="105"/>
    </row>
    <row r="67" spans="1:55" x14ac:dyDescent="0.2">
      <c r="A67" s="117" t="s">
        <v>74</v>
      </c>
      <c r="B67" s="20" t="s">
        <v>51</v>
      </c>
      <c r="C67" s="122" t="s">
        <v>18</v>
      </c>
      <c r="D67" s="135">
        <v>0</v>
      </c>
      <c r="E67" s="136">
        <v>2.1105083572558851</v>
      </c>
      <c r="F67" s="136">
        <v>0</v>
      </c>
      <c r="G67" s="136">
        <v>0</v>
      </c>
      <c r="H67" s="136">
        <v>10.635711000472812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2"/>
      <c r="R67" s="132"/>
      <c r="S67" s="129">
        <f>IFERROR(VLOOKUP($A67&amp;$B67,'1'!$L$10:$M$49,2,FALSE),0)</f>
        <v>0</v>
      </c>
      <c r="T67" s="129">
        <f>IFERROR(VLOOKUP($A67&amp;$B67,'2'!$L$10:$M$49,2,FALSE),0)</f>
        <v>0</v>
      </c>
      <c r="U67" s="129">
        <f>IFERROR(VLOOKUP($A67&amp;$B67,'3'!$L$10:$M$49,2,FALSE),0)</f>
        <v>0</v>
      </c>
      <c r="V67" s="129">
        <v>0</v>
      </c>
      <c r="W67" s="129">
        <f>IFERROR(VLOOKUP($A67&amp;$B67,'5'!$L$10:$M$49,2,FALSE),0)</f>
        <v>0</v>
      </c>
      <c r="X67" s="129">
        <f>IFERROR(VLOOKUP($A67&amp;$B67,'6'!$L$10:$M$49,2,FALSE),0)</f>
        <v>0</v>
      </c>
      <c r="Y67" s="129">
        <f>IFERROR(VLOOKUP($A67&amp;$B67,'7'!$L$10:$M$49,2,FALSE),0)</f>
        <v>0</v>
      </c>
      <c r="Z67" s="129">
        <f>IFERROR(VLOOKUP($A67&amp;$B67,'8'!$L$10:$M$49,2,FALSE),0)</f>
        <v>0</v>
      </c>
      <c r="AA67" s="129">
        <f>IFERROR(VLOOKUP($A67&amp;$B67,'9'!$L$10:$M$49,2,FALSE),0)</f>
        <v>0</v>
      </c>
      <c r="AB67" s="129">
        <f>IFERROR(VLOOKUP($A67&amp;$B67,'10'!$L$10:$M$49,2,FALSE),0)</f>
        <v>0</v>
      </c>
      <c r="AC67" s="129">
        <v>0</v>
      </c>
      <c r="AD67" s="129">
        <v>0</v>
      </c>
      <c r="AE67" s="129">
        <f>IFERROR(VLOOKUP($A67&amp;$B67,'13'!$L$10:$M$49,2,FALSE),0)</f>
        <v>0</v>
      </c>
      <c r="AF67" s="129">
        <f>IFERROR(VLOOKUP($A67&amp;$B67,'14'!$L$10:$M$49,2,FALSE),0)</f>
        <v>0</v>
      </c>
      <c r="AG67" s="142">
        <v>0</v>
      </c>
      <c r="AH67" s="149">
        <f t="shared" si="11"/>
        <v>0</v>
      </c>
      <c r="AI67" s="144">
        <f t="shared" si="22"/>
        <v>0</v>
      </c>
      <c r="AJ67" s="143"/>
      <c r="AK67" s="16"/>
      <c r="AL67" s="88"/>
      <c r="AN67" s="105" t="str">
        <f t="shared" si="21"/>
        <v>НикитинАлександр</v>
      </c>
      <c r="AO67" s="105">
        <f t="shared" si="24"/>
        <v>12.746219357728696</v>
      </c>
      <c r="AP67" s="105">
        <f t="shared" si="25"/>
        <v>12.746219357728696</v>
      </c>
      <c r="AQ67" s="105">
        <f t="shared" si="26"/>
        <v>10.635711000472812</v>
      </c>
      <c r="AR67" s="105">
        <f t="shared" si="27"/>
        <v>10.635711000472812</v>
      </c>
      <c r="AS67" s="105">
        <f t="shared" si="28"/>
        <v>10.635711000472812</v>
      </c>
      <c r="AT67" s="105">
        <f t="shared" si="29"/>
        <v>10.635711000472812</v>
      </c>
      <c r="AU67" s="105">
        <f t="shared" si="13"/>
        <v>0</v>
      </c>
      <c r="AV67" s="105">
        <f t="shared" si="14"/>
        <v>0</v>
      </c>
      <c r="AW67" s="105">
        <f t="shared" si="15"/>
        <v>0</v>
      </c>
      <c r="AX67" s="105">
        <f t="shared" si="20"/>
        <v>0</v>
      </c>
      <c r="AY67" s="105">
        <f t="shared" si="16"/>
        <v>0</v>
      </c>
      <c r="AZ67" s="105">
        <f t="shared" si="17"/>
        <v>0</v>
      </c>
      <c r="BA67" s="105">
        <f t="shared" si="18"/>
        <v>0</v>
      </c>
      <c r="BB67" s="105">
        <f t="shared" si="19"/>
        <v>0</v>
      </c>
      <c r="BC67" s="105"/>
    </row>
    <row r="68" spans="1:55" x14ac:dyDescent="0.2">
      <c r="A68" s="117" t="s">
        <v>50</v>
      </c>
      <c r="B68" s="20" t="s">
        <v>51</v>
      </c>
      <c r="C68" s="122" t="s">
        <v>28</v>
      </c>
      <c r="D68" s="135">
        <v>0</v>
      </c>
      <c r="E68" s="136">
        <v>0</v>
      </c>
      <c r="F68" s="136">
        <v>46.284466010794766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6">
        <v>0</v>
      </c>
      <c r="P68" s="136">
        <v>0</v>
      </c>
      <c r="Q68" s="132"/>
      <c r="R68" s="132"/>
      <c r="S68" s="129">
        <f>IFERROR(VLOOKUP($A68&amp;$B68,'1'!$L$10:$M$49,2,FALSE),0)</f>
        <v>0</v>
      </c>
      <c r="T68" s="129">
        <f>IFERROR(VLOOKUP($A68&amp;$B68,'2'!$L$10:$M$49,2,FALSE),0)</f>
        <v>0</v>
      </c>
      <c r="U68" s="129">
        <f>IFERROR(VLOOKUP($A68&amp;$B68,'3'!$L$10:$M$49,2,FALSE),0)</f>
        <v>0</v>
      </c>
      <c r="V68" s="129">
        <v>0</v>
      </c>
      <c r="W68" s="129">
        <f>IFERROR(VLOOKUP($A68&amp;$B68,'5'!$L$10:$M$49,2,FALSE),0)</f>
        <v>0</v>
      </c>
      <c r="X68" s="129">
        <f>IFERROR(VLOOKUP($A68&amp;$B68,'6'!$L$10:$M$49,2,FALSE),0)</f>
        <v>0</v>
      </c>
      <c r="Y68" s="129">
        <f>IFERROR(VLOOKUP($A68&amp;$B68,'7'!$L$10:$M$49,2,FALSE),0)</f>
        <v>0</v>
      </c>
      <c r="Z68" s="129">
        <f>IFERROR(VLOOKUP($A68&amp;$B68,'8'!$L$10:$M$49,2,FALSE),0)</f>
        <v>0</v>
      </c>
      <c r="AA68" s="129">
        <f>IFERROR(VLOOKUP($A68&amp;$B68,'9'!$L$10:$M$49,2,FALSE),0)</f>
        <v>0</v>
      </c>
      <c r="AB68" s="129">
        <f>IFERROR(VLOOKUP($A68&amp;$B68,'10'!$L$10:$M$49,2,FALSE),0)</f>
        <v>0</v>
      </c>
      <c r="AC68" s="129">
        <v>0</v>
      </c>
      <c r="AD68" s="129">
        <v>0</v>
      </c>
      <c r="AE68" s="129">
        <f>IFERROR(VLOOKUP($A68&amp;$B68,'13'!$L$10:$M$49,2,FALSE),0)</f>
        <v>0</v>
      </c>
      <c r="AF68" s="129">
        <f>IFERROR(VLOOKUP($A68&amp;$B68,'14'!$L$10:$M$49,2,FALSE),0)</f>
        <v>0</v>
      </c>
      <c r="AG68" s="142">
        <v>0</v>
      </c>
      <c r="AH68" s="149">
        <f t="shared" si="11"/>
        <v>0</v>
      </c>
      <c r="AI68" s="144">
        <f t="shared" si="22"/>
        <v>0</v>
      </c>
      <c r="AJ68" s="143"/>
      <c r="AK68" s="16"/>
      <c r="AL68" s="88"/>
      <c r="AN68" s="105" t="str">
        <f t="shared" si="21"/>
        <v>СусловАлександр</v>
      </c>
      <c r="AO68" s="105">
        <f t="shared" si="24"/>
        <v>46.284466010794766</v>
      </c>
      <c r="AP68" s="105">
        <f t="shared" si="25"/>
        <v>46.284466010794766</v>
      </c>
      <c r="AQ68" s="105">
        <f t="shared" si="26"/>
        <v>46.284466010794766</v>
      </c>
      <c r="AR68" s="105">
        <f t="shared" si="27"/>
        <v>0</v>
      </c>
      <c r="AS68" s="105">
        <f t="shared" si="28"/>
        <v>0</v>
      </c>
      <c r="AT68" s="105">
        <f t="shared" si="29"/>
        <v>0</v>
      </c>
      <c r="AU68" s="105">
        <f t="shared" si="13"/>
        <v>0</v>
      </c>
      <c r="AV68" s="105">
        <f t="shared" si="14"/>
        <v>0</v>
      </c>
      <c r="AW68" s="105">
        <f t="shared" si="15"/>
        <v>0</v>
      </c>
      <c r="AX68" s="105">
        <f t="shared" si="20"/>
        <v>0</v>
      </c>
      <c r="AY68" s="105">
        <f t="shared" si="16"/>
        <v>0</v>
      </c>
      <c r="AZ68" s="105">
        <f t="shared" si="17"/>
        <v>0</v>
      </c>
      <c r="BA68" s="105">
        <f t="shared" si="18"/>
        <v>0</v>
      </c>
      <c r="BB68" s="105">
        <f t="shared" si="19"/>
        <v>0</v>
      </c>
      <c r="BC68" s="105"/>
    </row>
    <row r="69" spans="1:55" x14ac:dyDescent="0.2">
      <c r="A69" s="117" t="s">
        <v>79</v>
      </c>
      <c r="B69" s="20" t="s">
        <v>9</v>
      </c>
      <c r="C69" s="122" t="s">
        <v>18</v>
      </c>
      <c r="D69" s="135">
        <v>0</v>
      </c>
      <c r="E69" s="136">
        <v>2.1105083572558851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  <c r="Q69" s="132"/>
      <c r="R69" s="132"/>
      <c r="S69" s="129">
        <f>IFERROR(VLOOKUP($A69&amp;$B69,'1'!$L$10:$M$49,2,FALSE),0)</f>
        <v>0</v>
      </c>
      <c r="T69" s="129">
        <f>IFERROR(VLOOKUP($A69&amp;$B69,'2'!$L$10:$M$49,2,FALSE),0)</f>
        <v>0</v>
      </c>
      <c r="U69" s="129">
        <f>IFERROR(VLOOKUP($A69&amp;$B69,'3'!$L$10:$M$49,2,FALSE),0)</f>
        <v>0</v>
      </c>
      <c r="V69" s="129">
        <v>0</v>
      </c>
      <c r="W69" s="129">
        <f>IFERROR(VLOOKUP($A69&amp;$B69,'5'!$L$10:$M$49,2,FALSE),0)</f>
        <v>0</v>
      </c>
      <c r="X69" s="129">
        <f>IFERROR(VLOOKUP($A69&amp;$B69,'6'!$L$10:$M$49,2,FALSE),0)</f>
        <v>0</v>
      </c>
      <c r="Y69" s="129">
        <f>IFERROR(VLOOKUP($A69&amp;$B69,'7'!$L$10:$M$49,2,FALSE),0)</f>
        <v>0</v>
      </c>
      <c r="Z69" s="129">
        <f>IFERROR(VLOOKUP($A69&amp;$B69,'8'!$L$10:$M$49,2,FALSE),0)</f>
        <v>0</v>
      </c>
      <c r="AA69" s="129">
        <f>IFERROR(VLOOKUP($A69&amp;$B69,'9'!$L$10:$M$49,2,FALSE),0)</f>
        <v>0</v>
      </c>
      <c r="AB69" s="129">
        <f>IFERROR(VLOOKUP($A69&amp;$B69,'10'!$L$10:$M$49,2,FALSE),0)</f>
        <v>0</v>
      </c>
      <c r="AC69" s="129">
        <v>0</v>
      </c>
      <c r="AD69" s="129">
        <v>0</v>
      </c>
      <c r="AE69" s="129">
        <f>IFERROR(VLOOKUP($A69&amp;$B69,'13'!$L$10:$M$49,2,FALSE),0)</f>
        <v>0</v>
      </c>
      <c r="AF69" s="129">
        <f>IFERROR(VLOOKUP($A69&amp;$B69,'14'!$L$10:$M$49,2,FALSE),0)</f>
        <v>0</v>
      </c>
      <c r="AG69" s="142">
        <v>0</v>
      </c>
      <c r="AH69" s="149">
        <f t="shared" si="11"/>
        <v>0</v>
      </c>
      <c r="AI69" s="144">
        <f t="shared" si="22"/>
        <v>0</v>
      </c>
      <c r="AJ69" s="143"/>
      <c r="AK69" s="16"/>
      <c r="AL69" s="88"/>
      <c r="AN69" s="105" t="str">
        <f t="shared" ref="AN69:AN100" si="30">A69&amp;B69</f>
        <v>ИстоминДмитрий</v>
      </c>
      <c r="AO69" s="105">
        <f t="shared" si="24"/>
        <v>2.1105083572558851</v>
      </c>
      <c r="AP69" s="105">
        <f t="shared" si="25"/>
        <v>2.1105083572558851</v>
      </c>
      <c r="AQ69" s="105">
        <f t="shared" si="26"/>
        <v>0</v>
      </c>
      <c r="AR69" s="105">
        <f t="shared" si="27"/>
        <v>0</v>
      </c>
      <c r="AS69" s="105">
        <f t="shared" si="28"/>
        <v>0</v>
      </c>
      <c r="AT69" s="105">
        <f t="shared" si="29"/>
        <v>0</v>
      </c>
      <c r="AU69" s="105">
        <f t="shared" si="13"/>
        <v>0</v>
      </c>
      <c r="AV69" s="105">
        <f t="shared" si="14"/>
        <v>0</v>
      </c>
      <c r="AW69" s="105">
        <f t="shared" si="15"/>
        <v>0</v>
      </c>
      <c r="AX69" s="105">
        <f t="shared" si="20"/>
        <v>0</v>
      </c>
      <c r="AY69" s="105">
        <f t="shared" si="16"/>
        <v>0</v>
      </c>
      <c r="AZ69" s="105">
        <f t="shared" si="17"/>
        <v>0</v>
      </c>
      <c r="BA69" s="105">
        <f t="shared" si="18"/>
        <v>0</v>
      </c>
      <c r="BB69" s="105">
        <f t="shared" si="19"/>
        <v>0</v>
      </c>
      <c r="BC69" s="105"/>
    </row>
    <row r="70" spans="1:55" x14ac:dyDescent="0.2">
      <c r="A70" s="117" t="s">
        <v>185</v>
      </c>
      <c r="B70" s="20" t="s">
        <v>65</v>
      </c>
      <c r="C70" s="122"/>
      <c r="D70" s="135">
        <v>0</v>
      </c>
      <c r="E70" s="136">
        <v>2.1105083572558851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2"/>
      <c r="R70" s="132"/>
      <c r="S70" s="129">
        <f>IFERROR(VLOOKUP($A70&amp;$B70,'1'!$L$10:$M$49,2,FALSE),0)</f>
        <v>0</v>
      </c>
      <c r="T70" s="129">
        <f>IFERROR(VLOOKUP($A70&amp;$B70,'2'!$L$10:$M$49,2,FALSE),0)</f>
        <v>0</v>
      </c>
      <c r="U70" s="129">
        <f>IFERROR(VLOOKUP($A70&amp;$B70,'3'!$L$10:$M$49,2,FALSE),0)</f>
        <v>0</v>
      </c>
      <c r="V70" s="129">
        <v>0</v>
      </c>
      <c r="W70" s="129">
        <f>IFERROR(VLOOKUP($A70&amp;$B70,'5'!$L$10:$M$49,2,FALSE),0)</f>
        <v>0</v>
      </c>
      <c r="X70" s="129">
        <f>IFERROR(VLOOKUP($A70&amp;$B70,'6'!$L$10:$M$49,2,FALSE),0)</f>
        <v>0</v>
      </c>
      <c r="Y70" s="129">
        <f>IFERROR(VLOOKUP($A70&amp;$B70,'7'!$L$10:$M$49,2,FALSE),0)</f>
        <v>0</v>
      </c>
      <c r="Z70" s="129">
        <f>IFERROR(VLOOKUP($A70&amp;$B70,'8'!$L$10:$M$49,2,FALSE),0)</f>
        <v>0</v>
      </c>
      <c r="AA70" s="129">
        <f>IFERROR(VLOOKUP($A70&amp;$B70,'9'!$L$10:$M$49,2,FALSE),0)</f>
        <v>0</v>
      </c>
      <c r="AB70" s="129">
        <f>IFERROR(VLOOKUP($A70&amp;$B70,'10'!$L$10:$M$49,2,FALSE),0)</f>
        <v>0</v>
      </c>
      <c r="AC70" s="129">
        <v>0</v>
      </c>
      <c r="AD70" s="129">
        <v>0</v>
      </c>
      <c r="AE70" s="129">
        <f>IFERROR(VLOOKUP($A70&amp;$B70,'13'!$L$10:$M$49,2,FALSE),0)</f>
        <v>0</v>
      </c>
      <c r="AF70" s="129">
        <f>IFERROR(VLOOKUP($A70&amp;$B70,'14'!$L$10:$M$49,2,FALSE),0)</f>
        <v>0</v>
      </c>
      <c r="AG70" s="142">
        <v>0</v>
      </c>
      <c r="AH70" s="149">
        <f t="shared" si="11"/>
        <v>0</v>
      </c>
      <c r="AI70" s="144">
        <f t="shared" ref="AI70:AI101" si="31">LARGE(S70:AG70,1)+LARGE(S70:AG70,2)+LARGE(S70:AG70,3)</f>
        <v>0</v>
      </c>
      <c r="AJ70" s="143"/>
      <c r="AK70" s="16"/>
      <c r="AL70" s="88"/>
      <c r="AN70" s="105" t="str">
        <f t="shared" si="30"/>
        <v>ВладимирровСергей</v>
      </c>
      <c r="AO70" s="105">
        <f t="shared" ref="AO70:AO101" si="32">LARGE($D70:$R70,1)+LARGE($D70:$R70,2)+LARGE($D70:$R70,3)</f>
        <v>2.1105083572558851</v>
      </c>
      <c r="AP70" s="105">
        <f t="shared" ref="AP70:AP101" si="33">LARGE($E70:$S70,1)+LARGE($E70:$S70,2)+LARGE($E70:$S70,3)</f>
        <v>2.1105083572558851</v>
      </c>
      <c r="AQ70" s="105">
        <f t="shared" ref="AQ70:AQ101" si="34">LARGE($F70:$T70,1)+LARGE($F70:$T70,2)+LARGE($F70:$T70,3)</f>
        <v>0</v>
      </c>
      <c r="AR70" s="105">
        <f t="shared" ref="AR70:AR101" si="35">LARGE($G70:$U70,1)+LARGE($G70:$U70,2)+LARGE($G70:$U70,3)</f>
        <v>0</v>
      </c>
      <c r="AS70" s="105">
        <f t="shared" ref="AS70:AS101" si="36">LARGE($G70:$V70,1)+LARGE($G70:$V70,2)+LARGE($G70:$V70,3)</f>
        <v>0</v>
      </c>
      <c r="AT70" s="105">
        <f t="shared" ref="AT70:AT101" si="37">LARGE($H70:$W70,1)+LARGE($H70:$W70,2)+LARGE($H70:$W70,3)</f>
        <v>0</v>
      </c>
      <c r="AU70" s="105">
        <f t="shared" ref="AU70:AU142" si="38">LARGE($I70:$X70,1)+LARGE($I70:$X70,2)+LARGE($I70:$X70,3)</f>
        <v>0</v>
      </c>
      <c r="AV70" s="105">
        <f t="shared" si="14"/>
        <v>0</v>
      </c>
      <c r="AW70" s="105">
        <f t="shared" si="15"/>
        <v>0</v>
      </c>
      <c r="AX70" s="105">
        <f t="shared" si="20"/>
        <v>0</v>
      </c>
      <c r="AY70" s="105">
        <f t="shared" si="16"/>
        <v>0</v>
      </c>
      <c r="AZ70" s="105">
        <f t="shared" si="17"/>
        <v>0</v>
      </c>
      <c r="BA70" s="105">
        <f t="shared" si="18"/>
        <v>0</v>
      </c>
      <c r="BB70" s="105">
        <f t="shared" si="19"/>
        <v>0</v>
      </c>
      <c r="BC70" s="105"/>
    </row>
    <row r="71" spans="1:55" x14ac:dyDescent="0.2">
      <c r="A71" s="117" t="s">
        <v>55</v>
      </c>
      <c r="B71" s="20" t="s">
        <v>56</v>
      </c>
      <c r="C71" s="122" t="s">
        <v>57</v>
      </c>
      <c r="D71" s="135">
        <v>69.456593406593427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2"/>
      <c r="R71" s="132"/>
      <c r="S71" s="129">
        <f>IFERROR(VLOOKUP($A71&amp;$B71,'1'!$L$10:$M$49,2,FALSE),0)</f>
        <v>0</v>
      </c>
      <c r="T71" s="129">
        <f>IFERROR(VLOOKUP($A71&amp;$B71,'2'!$L$10:$M$49,2,FALSE),0)</f>
        <v>0</v>
      </c>
      <c r="U71" s="129">
        <f>IFERROR(VLOOKUP($A71&amp;$B71,'3'!$L$10:$M$49,2,FALSE),0)</f>
        <v>0</v>
      </c>
      <c r="V71" s="129">
        <v>0</v>
      </c>
      <c r="W71" s="129">
        <f>IFERROR(VLOOKUP($A71&amp;$B71,'5'!$L$10:$M$49,2,FALSE),0)</f>
        <v>0</v>
      </c>
      <c r="X71" s="129">
        <f>IFERROR(VLOOKUP($A71&amp;$B71,'6'!$L$10:$M$49,2,FALSE),0)</f>
        <v>0</v>
      </c>
      <c r="Y71" s="129">
        <f>IFERROR(VLOOKUP($A71&amp;$B71,'7'!$L$10:$M$49,2,FALSE),0)</f>
        <v>0</v>
      </c>
      <c r="Z71" s="129">
        <f>IFERROR(VLOOKUP($A71&amp;$B71,'8'!$L$10:$M$49,2,FALSE),0)</f>
        <v>0</v>
      </c>
      <c r="AA71" s="129">
        <f>IFERROR(VLOOKUP($A71&amp;$B71,'9'!$L$10:$M$49,2,FALSE),0)</f>
        <v>0</v>
      </c>
      <c r="AB71" s="129">
        <f>IFERROR(VLOOKUP($A71&amp;$B71,'10'!$L$10:$M$49,2,FALSE),0)</f>
        <v>0</v>
      </c>
      <c r="AC71" s="129">
        <v>0</v>
      </c>
      <c r="AD71" s="129">
        <v>0</v>
      </c>
      <c r="AE71" s="129">
        <f>IFERROR(VLOOKUP($A71&amp;$B71,'13'!$L$10:$M$49,2,FALSE),0)</f>
        <v>0</v>
      </c>
      <c r="AF71" s="129">
        <f>IFERROR(VLOOKUP($A71&amp;$B71,'14'!$L$10:$M$49,2,FALSE),0)</f>
        <v>0</v>
      </c>
      <c r="AG71" s="142">
        <v>0</v>
      </c>
      <c r="AH71" s="149">
        <f t="shared" ref="AH71:AH134" si="39">LARGE(S71:AG71,1)+LARGE(S71:AG71,2)+LARGE(S71:AG71,3)</f>
        <v>0</v>
      </c>
      <c r="AI71" s="144">
        <f t="shared" si="31"/>
        <v>0</v>
      </c>
      <c r="AJ71" s="143"/>
      <c r="AK71" s="16"/>
      <c r="AL71" s="88"/>
      <c r="AN71" s="105" t="str">
        <f t="shared" si="30"/>
        <v>ШевченкоВалерий</v>
      </c>
      <c r="AO71" s="105">
        <f t="shared" si="32"/>
        <v>69.456593406593427</v>
      </c>
      <c r="AP71" s="105">
        <f t="shared" si="33"/>
        <v>0</v>
      </c>
      <c r="AQ71" s="105">
        <f t="shared" si="34"/>
        <v>0</v>
      </c>
      <c r="AR71" s="105">
        <f t="shared" si="35"/>
        <v>0</v>
      </c>
      <c r="AS71" s="105">
        <f t="shared" si="36"/>
        <v>0</v>
      </c>
      <c r="AT71" s="105">
        <f t="shared" si="37"/>
        <v>0</v>
      </c>
      <c r="AU71" s="105">
        <f t="shared" si="38"/>
        <v>0</v>
      </c>
      <c r="AV71" s="105">
        <f t="shared" ref="AV71:AV134" si="40">LARGE($J71:$Y71,1)+LARGE($J71:$Y71,2)+LARGE($J71:$Y71,3)</f>
        <v>0</v>
      </c>
      <c r="AW71" s="105">
        <f t="shared" ref="AW71:AW134" si="41">LARGE($K71:$Z71,1)+LARGE($K71:$Z71,2)+LARGE($K71:$Z71,3)</f>
        <v>0</v>
      </c>
      <c r="AX71" s="105">
        <f t="shared" si="20"/>
        <v>0</v>
      </c>
      <c r="AY71" s="105">
        <f t="shared" ref="AY71:AY134" si="42">LARGE($M71:$AB71,1)+LARGE($M71:$AB71,2)+LARGE($M71:$AB71,3)</f>
        <v>0</v>
      </c>
      <c r="AZ71" s="105">
        <f t="shared" ref="AZ71:AZ134" si="43">LARGE($M71:$AC71,1)+LARGE($M71:$AC71,2)+LARGE($M71:$AC71,3)</f>
        <v>0</v>
      </c>
      <c r="BA71" s="105">
        <f t="shared" ref="BA71:BA134" si="44">LARGE($P71:$AD71,1)+LARGE($P71:$AD71,2)+LARGE($K71:$AC71,3)</f>
        <v>0</v>
      </c>
      <c r="BB71" s="105">
        <f t="shared" ref="BB71:BB134" si="45">LARGE($P71:$AE71,1)+LARGE($P71:$AE71,2)+LARGE($K71:$AE71,3)</f>
        <v>0</v>
      </c>
      <c r="BC71" s="105"/>
    </row>
    <row r="72" spans="1:55" x14ac:dyDescent="0.2">
      <c r="A72" s="117" t="s">
        <v>107</v>
      </c>
      <c r="B72" s="20" t="s">
        <v>44</v>
      </c>
      <c r="C72" s="118" t="s">
        <v>108</v>
      </c>
      <c r="D72" s="135">
        <v>69.456593406593427</v>
      </c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2"/>
      <c r="R72" s="132"/>
      <c r="S72" s="129">
        <f>IFERROR(VLOOKUP($A72&amp;$B72,'1'!$L$10:$M$49,2,FALSE),0)</f>
        <v>0</v>
      </c>
      <c r="T72" s="129">
        <f>IFERROR(VLOOKUP($A72&amp;$B72,'2'!$L$10:$M$49,2,FALSE),0)</f>
        <v>0</v>
      </c>
      <c r="U72" s="129">
        <f>IFERROR(VLOOKUP($A72&amp;$B72,'3'!$L$10:$M$49,2,FALSE),0)</f>
        <v>0</v>
      </c>
      <c r="V72" s="129">
        <v>0</v>
      </c>
      <c r="W72" s="129">
        <f>IFERROR(VLOOKUP($A72&amp;$B72,'5'!$L$10:$M$49,2,FALSE),0)</f>
        <v>0</v>
      </c>
      <c r="X72" s="129">
        <f>IFERROR(VLOOKUP($A72&amp;$B72,'6'!$L$10:$M$49,2,FALSE),0)</f>
        <v>0</v>
      </c>
      <c r="Y72" s="129">
        <f>IFERROR(VLOOKUP($A72&amp;$B72,'7'!$L$10:$M$49,2,FALSE),0)</f>
        <v>0</v>
      </c>
      <c r="Z72" s="129">
        <f>IFERROR(VLOOKUP($A72&amp;$B72,'8'!$L$10:$M$49,2,FALSE),0)</f>
        <v>0</v>
      </c>
      <c r="AA72" s="129">
        <f>IFERROR(VLOOKUP($A72&amp;$B72,'9'!$L$10:$M$49,2,FALSE),0)</f>
        <v>0</v>
      </c>
      <c r="AB72" s="129">
        <f>IFERROR(VLOOKUP($A72&amp;$B72,'10'!$L$10:$M$49,2,FALSE),0)</f>
        <v>0</v>
      </c>
      <c r="AC72" s="129">
        <v>0</v>
      </c>
      <c r="AD72" s="129">
        <v>0</v>
      </c>
      <c r="AE72" s="129">
        <f>IFERROR(VLOOKUP($A72&amp;$B72,'13'!$L$10:$M$49,2,FALSE),0)</f>
        <v>0</v>
      </c>
      <c r="AF72" s="129">
        <f>IFERROR(VLOOKUP($A72&amp;$B72,'14'!$L$10:$M$49,2,FALSE),0)</f>
        <v>0</v>
      </c>
      <c r="AG72" s="142">
        <v>0</v>
      </c>
      <c r="AH72" s="149">
        <f t="shared" si="39"/>
        <v>0</v>
      </c>
      <c r="AI72" s="144">
        <f t="shared" si="31"/>
        <v>0</v>
      </c>
      <c r="AJ72" s="143"/>
      <c r="AK72" s="16"/>
      <c r="AL72" s="88"/>
      <c r="AN72" s="105" t="str">
        <f t="shared" si="30"/>
        <v>АлександровНиколай</v>
      </c>
      <c r="AO72" s="105">
        <f t="shared" si="32"/>
        <v>69.456593406593427</v>
      </c>
      <c r="AP72" s="105">
        <f t="shared" si="33"/>
        <v>0</v>
      </c>
      <c r="AQ72" s="105">
        <f t="shared" si="34"/>
        <v>0</v>
      </c>
      <c r="AR72" s="105">
        <f t="shared" si="35"/>
        <v>0</v>
      </c>
      <c r="AS72" s="105">
        <f t="shared" si="36"/>
        <v>0</v>
      </c>
      <c r="AT72" s="105">
        <f t="shared" si="37"/>
        <v>0</v>
      </c>
      <c r="AU72" s="105">
        <f t="shared" si="38"/>
        <v>0</v>
      </c>
      <c r="AV72" s="105">
        <f t="shared" si="40"/>
        <v>0</v>
      </c>
      <c r="AW72" s="105">
        <f t="shared" si="41"/>
        <v>0</v>
      </c>
      <c r="AX72" s="105">
        <f t="shared" si="20"/>
        <v>0</v>
      </c>
      <c r="AY72" s="105">
        <f t="shared" si="42"/>
        <v>0</v>
      </c>
      <c r="AZ72" s="105">
        <f t="shared" si="43"/>
        <v>0</v>
      </c>
      <c r="BA72" s="105">
        <f t="shared" si="44"/>
        <v>0</v>
      </c>
      <c r="BB72" s="105">
        <f t="shared" si="45"/>
        <v>0</v>
      </c>
      <c r="BC72" s="105"/>
    </row>
    <row r="73" spans="1:55" x14ac:dyDescent="0.2">
      <c r="A73" s="117" t="s">
        <v>23</v>
      </c>
      <c r="B73" s="20" t="s">
        <v>24</v>
      </c>
      <c r="C73" s="118" t="s">
        <v>10</v>
      </c>
      <c r="D73" s="135">
        <v>23.95054945054946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2"/>
      <c r="R73" s="132"/>
      <c r="S73" s="129">
        <f>IFERROR(VLOOKUP($A73&amp;$B73,'1'!$L$10:$M$49,2,FALSE),0)</f>
        <v>0</v>
      </c>
      <c r="T73" s="129">
        <f>IFERROR(VLOOKUP($A73&amp;$B73,'2'!$L$10:$M$49,2,FALSE),0)</f>
        <v>0</v>
      </c>
      <c r="U73" s="129">
        <f>IFERROR(VLOOKUP($A73&amp;$B73,'3'!$L$10:$M$49,2,FALSE),0)</f>
        <v>0</v>
      </c>
      <c r="V73" s="129">
        <v>0</v>
      </c>
      <c r="W73" s="129">
        <f>IFERROR(VLOOKUP($A73&amp;$B73,'5'!$L$10:$M$49,2,FALSE),0)</f>
        <v>0</v>
      </c>
      <c r="X73" s="129">
        <f>IFERROR(VLOOKUP($A73&amp;$B73,'6'!$L$10:$M$49,2,FALSE),0)</f>
        <v>0</v>
      </c>
      <c r="Y73" s="129">
        <f>IFERROR(VLOOKUP($A73&amp;$B73,'7'!$L$10:$M$49,2,FALSE),0)</f>
        <v>0</v>
      </c>
      <c r="Z73" s="129">
        <f>IFERROR(VLOOKUP($A73&amp;$B73,'8'!$L$10:$M$49,2,FALSE),0)</f>
        <v>0</v>
      </c>
      <c r="AA73" s="129">
        <f>IFERROR(VLOOKUP($A73&amp;$B73,'9'!$L$10:$M$49,2,FALSE),0)</f>
        <v>0</v>
      </c>
      <c r="AB73" s="129">
        <f>IFERROR(VLOOKUP($A73&amp;$B73,'10'!$L$10:$M$49,2,FALSE),0)</f>
        <v>0</v>
      </c>
      <c r="AC73" s="129">
        <v>0</v>
      </c>
      <c r="AD73" s="129">
        <v>0</v>
      </c>
      <c r="AE73" s="129">
        <f>IFERROR(VLOOKUP($A73&amp;$B73,'13'!$L$10:$M$49,2,FALSE),0)</f>
        <v>0</v>
      </c>
      <c r="AF73" s="129">
        <f>IFERROR(VLOOKUP($A73&amp;$B73,'14'!$L$10:$M$49,2,FALSE),0)</f>
        <v>0</v>
      </c>
      <c r="AG73" s="142">
        <v>0</v>
      </c>
      <c r="AH73" s="149">
        <f t="shared" si="39"/>
        <v>0</v>
      </c>
      <c r="AI73" s="144">
        <f t="shared" si="31"/>
        <v>0</v>
      </c>
      <c r="AJ73" s="143"/>
      <c r="AK73" s="16"/>
      <c r="AL73" s="88"/>
      <c r="AN73" s="105" t="str">
        <f t="shared" si="30"/>
        <v>РычковАлексей</v>
      </c>
      <c r="AO73" s="105">
        <f t="shared" si="32"/>
        <v>23.95054945054946</v>
      </c>
      <c r="AP73" s="105">
        <f t="shared" si="33"/>
        <v>0</v>
      </c>
      <c r="AQ73" s="105">
        <f t="shared" si="34"/>
        <v>0</v>
      </c>
      <c r="AR73" s="105">
        <f t="shared" si="35"/>
        <v>0</v>
      </c>
      <c r="AS73" s="105">
        <f t="shared" si="36"/>
        <v>0</v>
      </c>
      <c r="AT73" s="105">
        <f t="shared" si="37"/>
        <v>0</v>
      </c>
      <c r="AU73" s="105">
        <f t="shared" si="38"/>
        <v>0</v>
      </c>
      <c r="AV73" s="105">
        <f t="shared" si="40"/>
        <v>0</v>
      </c>
      <c r="AW73" s="105">
        <f t="shared" si="41"/>
        <v>0</v>
      </c>
      <c r="AX73" s="105">
        <f t="shared" si="20"/>
        <v>0</v>
      </c>
      <c r="AY73" s="105">
        <f t="shared" si="42"/>
        <v>0</v>
      </c>
      <c r="AZ73" s="105">
        <f t="shared" si="43"/>
        <v>0</v>
      </c>
      <c r="BA73" s="105">
        <f t="shared" si="44"/>
        <v>0</v>
      </c>
      <c r="BB73" s="105">
        <f t="shared" si="45"/>
        <v>0</v>
      </c>
      <c r="BC73" s="105"/>
    </row>
    <row r="74" spans="1:55" x14ac:dyDescent="0.2">
      <c r="A74" s="117" t="s">
        <v>55</v>
      </c>
      <c r="B74" s="20" t="s">
        <v>192</v>
      </c>
      <c r="C74" s="122"/>
      <c r="D74" s="135">
        <v>2.3950549450549459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  <c r="Q74" s="132"/>
      <c r="R74" s="132"/>
      <c r="S74" s="129">
        <f>IFERROR(VLOOKUP($A74&amp;$B74,'1'!$L$10:$M$49,2,FALSE),0)</f>
        <v>0</v>
      </c>
      <c r="T74" s="129">
        <f>IFERROR(VLOOKUP($A74&amp;$B74,'2'!$L$10:$M$49,2,FALSE),0)</f>
        <v>0</v>
      </c>
      <c r="U74" s="129">
        <f>IFERROR(VLOOKUP($A74&amp;$B74,'3'!$L$10:$M$49,2,FALSE),0)</f>
        <v>0</v>
      </c>
      <c r="V74" s="129">
        <v>0</v>
      </c>
      <c r="W74" s="129">
        <f>IFERROR(VLOOKUP($A74&amp;$B74,'5'!$L$10:$M$49,2,FALSE),0)</f>
        <v>0</v>
      </c>
      <c r="X74" s="129">
        <f>IFERROR(VLOOKUP($A74&amp;$B74,'6'!$L$10:$M$49,2,FALSE),0)</f>
        <v>0</v>
      </c>
      <c r="Y74" s="129">
        <f>IFERROR(VLOOKUP($A74&amp;$B74,'7'!$L$10:$M$49,2,FALSE),0)</f>
        <v>0</v>
      </c>
      <c r="Z74" s="129">
        <f>IFERROR(VLOOKUP($A74&amp;$B74,'8'!$L$10:$M$49,2,FALSE),0)</f>
        <v>0</v>
      </c>
      <c r="AA74" s="129">
        <f>IFERROR(VLOOKUP($A74&amp;$B74,'9'!$L$10:$M$49,2,FALSE),0)</f>
        <v>0</v>
      </c>
      <c r="AB74" s="129">
        <f>IFERROR(VLOOKUP($A74&amp;$B74,'10'!$L$10:$M$49,2,FALSE),0)</f>
        <v>0</v>
      </c>
      <c r="AC74" s="129">
        <v>0</v>
      </c>
      <c r="AD74" s="129">
        <v>0</v>
      </c>
      <c r="AE74" s="129">
        <f>IFERROR(VLOOKUP($A74&amp;$B74,'13'!$L$10:$M$49,2,FALSE),0)</f>
        <v>0</v>
      </c>
      <c r="AF74" s="129">
        <f>IFERROR(VLOOKUP($A74&amp;$B74,'14'!$L$10:$M$49,2,FALSE),0)</f>
        <v>0</v>
      </c>
      <c r="AG74" s="142">
        <v>0</v>
      </c>
      <c r="AH74" s="149">
        <f t="shared" si="39"/>
        <v>0</v>
      </c>
      <c r="AI74" s="144">
        <f t="shared" si="31"/>
        <v>0</v>
      </c>
      <c r="AJ74" s="143"/>
      <c r="AK74" s="16"/>
      <c r="AL74" s="88"/>
      <c r="AN74" s="105" t="str">
        <f t="shared" si="30"/>
        <v>ШевченкоАлекс</v>
      </c>
      <c r="AO74" s="105">
        <f t="shared" si="32"/>
        <v>2.3950549450549459</v>
      </c>
      <c r="AP74" s="105">
        <f t="shared" si="33"/>
        <v>0</v>
      </c>
      <c r="AQ74" s="105">
        <f t="shared" si="34"/>
        <v>0</v>
      </c>
      <c r="AR74" s="105">
        <f t="shared" si="35"/>
        <v>0</v>
      </c>
      <c r="AS74" s="105">
        <f t="shared" si="36"/>
        <v>0</v>
      </c>
      <c r="AT74" s="105">
        <f t="shared" si="37"/>
        <v>0</v>
      </c>
      <c r="AU74" s="105">
        <f t="shared" si="38"/>
        <v>0</v>
      </c>
      <c r="AV74" s="105">
        <f t="shared" si="40"/>
        <v>0</v>
      </c>
      <c r="AW74" s="105">
        <f t="shared" si="41"/>
        <v>0</v>
      </c>
      <c r="AX74" s="105">
        <f t="shared" si="20"/>
        <v>0</v>
      </c>
      <c r="AY74" s="105">
        <f t="shared" si="42"/>
        <v>0</v>
      </c>
      <c r="AZ74" s="105">
        <f t="shared" si="43"/>
        <v>0</v>
      </c>
      <c r="BA74" s="105">
        <f t="shared" si="44"/>
        <v>0</v>
      </c>
      <c r="BB74" s="105">
        <f t="shared" si="45"/>
        <v>0</v>
      </c>
      <c r="BC74" s="105"/>
    </row>
    <row r="75" spans="1:55" x14ac:dyDescent="0.2">
      <c r="A75" s="117" t="s">
        <v>193</v>
      </c>
      <c r="B75" s="20" t="s">
        <v>37</v>
      </c>
      <c r="C75" s="122"/>
      <c r="D75" s="135">
        <v>2.3950549450549459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  <c r="P75" s="136">
        <v>0</v>
      </c>
      <c r="Q75" s="132"/>
      <c r="R75" s="132"/>
      <c r="S75" s="129">
        <f>IFERROR(VLOOKUP($A75&amp;$B75,'1'!$L$10:$M$49,2,FALSE),0)</f>
        <v>0</v>
      </c>
      <c r="T75" s="129">
        <f>IFERROR(VLOOKUP($A75&amp;$B75,'2'!$L$10:$M$49,2,FALSE),0)</f>
        <v>0</v>
      </c>
      <c r="U75" s="129">
        <f>IFERROR(VLOOKUP($A75&amp;$B75,'3'!$L$10:$M$49,2,FALSE),0)</f>
        <v>0</v>
      </c>
      <c r="V75" s="129">
        <v>0</v>
      </c>
      <c r="W75" s="129">
        <f>IFERROR(VLOOKUP($A75&amp;$B75,'5'!$L$10:$M$49,2,FALSE),0)</f>
        <v>0</v>
      </c>
      <c r="X75" s="129">
        <f>IFERROR(VLOOKUP($A75&amp;$B75,'6'!$L$10:$M$49,2,FALSE),0)</f>
        <v>0</v>
      </c>
      <c r="Y75" s="129">
        <f>IFERROR(VLOOKUP($A75&amp;$B75,'7'!$L$10:$M$49,2,FALSE),0)</f>
        <v>0</v>
      </c>
      <c r="Z75" s="129">
        <f>IFERROR(VLOOKUP($A75&amp;$B75,'8'!$L$10:$M$49,2,FALSE),0)</f>
        <v>0</v>
      </c>
      <c r="AA75" s="129">
        <f>IFERROR(VLOOKUP($A75&amp;$B75,'9'!$L$10:$M$49,2,FALSE),0)</f>
        <v>0</v>
      </c>
      <c r="AB75" s="129">
        <f>IFERROR(VLOOKUP($A75&amp;$B75,'10'!$L$10:$M$49,2,FALSE),0)</f>
        <v>0</v>
      </c>
      <c r="AC75" s="129">
        <v>0</v>
      </c>
      <c r="AD75" s="129">
        <v>0</v>
      </c>
      <c r="AE75" s="129">
        <f>IFERROR(VLOOKUP($A75&amp;$B75,'13'!$L$10:$M$49,2,FALSE),0)</f>
        <v>0</v>
      </c>
      <c r="AF75" s="129">
        <f>IFERROR(VLOOKUP($A75&amp;$B75,'14'!$L$10:$M$49,2,FALSE),0)</f>
        <v>0</v>
      </c>
      <c r="AG75" s="142">
        <v>0</v>
      </c>
      <c r="AH75" s="149">
        <f t="shared" si="39"/>
        <v>0</v>
      </c>
      <c r="AI75" s="144">
        <f t="shared" si="31"/>
        <v>0</v>
      </c>
      <c r="AJ75" s="143"/>
      <c r="AK75" s="16"/>
      <c r="AL75" s="88"/>
      <c r="AN75" s="105" t="str">
        <f t="shared" si="30"/>
        <v>ПешехоновМихаил</v>
      </c>
      <c r="AO75" s="105">
        <f t="shared" si="32"/>
        <v>2.3950549450549459</v>
      </c>
      <c r="AP75" s="105">
        <f t="shared" si="33"/>
        <v>0</v>
      </c>
      <c r="AQ75" s="105">
        <f t="shared" si="34"/>
        <v>0</v>
      </c>
      <c r="AR75" s="105">
        <f t="shared" si="35"/>
        <v>0</v>
      </c>
      <c r="AS75" s="105">
        <f t="shared" si="36"/>
        <v>0</v>
      </c>
      <c r="AT75" s="105">
        <f t="shared" si="37"/>
        <v>0</v>
      </c>
      <c r="AU75" s="105">
        <f t="shared" si="38"/>
        <v>0</v>
      </c>
      <c r="AV75" s="105">
        <f t="shared" si="40"/>
        <v>0</v>
      </c>
      <c r="AW75" s="105">
        <f t="shared" si="41"/>
        <v>0</v>
      </c>
      <c r="AX75" s="105">
        <f t="shared" si="20"/>
        <v>0</v>
      </c>
      <c r="AY75" s="105">
        <f t="shared" si="42"/>
        <v>0</v>
      </c>
      <c r="AZ75" s="105">
        <f t="shared" si="43"/>
        <v>0</v>
      </c>
      <c r="BA75" s="105">
        <f t="shared" si="44"/>
        <v>0</v>
      </c>
      <c r="BB75" s="105">
        <f t="shared" si="45"/>
        <v>0</v>
      </c>
      <c r="BC75" s="105"/>
    </row>
    <row r="76" spans="1:55" x14ac:dyDescent="0.2">
      <c r="A76" s="117" t="s">
        <v>19</v>
      </c>
      <c r="B76" s="20" t="s">
        <v>9</v>
      </c>
      <c r="C76" s="118" t="s">
        <v>10</v>
      </c>
      <c r="D76" s="135">
        <v>0</v>
      </c>
      <c r="E76" s="136">
        <v>0</v>
      </c>
      <c r="F76" s="136">
        <v>0</v>
      </c>
      <c r="G76" s="136">
        <v>0</v>
      </c>
      <c r="H76" s="136">
        <v>0</v>
      </c>
      <c r="I76" s="136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6">
        <v>0</v>
      </c>
      <c r="P76" s="136">
        <v>0</v>
      </c>
      <c r="Q76" s="132"/>
      <c r="R76" s="132"/>
      <c r="S76" s="129">
        <f>IFERROR(VLOOKUP($A76&amp;$B76,'1'!$L$10:$M$49,2,FALSE),0)</f>
        <v>0</v>
      </c>
      <c r="T76" s="129">
        <f>IFERROR(VLOOKUP($A76&amp;$B76,'2'!$L$10:$M$49,2,FALSE),0)</f>
        <v>0</v>
      </c>
      <c r="U76" s="129">
        <f>IFERROR(VLOOKUP($A76&amp;$B76,'3'!$L$10:$M$49,2,FALSE),0)</f>
        <v>0</v>
      </c>
      <c r="V76" s="129">
        <v>0</v>
      </c>
      <c r="W76" s="129">
        <f>IFERROR(VLOOKUP($A76&amp;$B76,'5'!$L$10:$M$49,2,FALSE),0)</f>
        <v>0</v>
      </c>
      <c r="X76" s="129">
        <f>IFERROR(VLOOKUP($A76&amp;$B76,'6'!$L$10:$M$49,2,FALSE),0)</f>
        <v>0</v>
      </c>
      <c r="Y76" s="129">
        <f>IFERROR(VLOOKUP($A76&amp;$B76,'7'!$L$10:$M$49,2,FALSE),0)</f>
        <v>0</v>
      </c>
      <c r="Z76" s="129">
        <f>IFERROR(VLOOKUP($A76&amp;$B76,'8'!$L$10:$M$49,2,FALSE),0)</f>
        <v>0</v>
      </c>
      <c r="AA76" s="129">
        <f>IFERROR(VLOOKUP($A76&amp;$B76,'9'!$L$10:$M$49,2,FALSE),0)</f>
        <v>0</v>
      </c>
      <c r="AB76" s="129">
        <f>IFERROR(VLOOKUP($A76&amp;$B76,'10'!$L$10:$M$49,2,FALSE),0)</f>
        <v>0</v>
      </c>
      <c r="AC76" s="129">
        <v>0</v>
      </c>
      <c r="AD76" s="129">
        <v>0</v>
      </c>
      <c r="AE76" s="129">
        <f>IFERROR(VLOOKUP($A76&amp;$B76,'13'!$L$10:$M$49,2,FALSE),0)</f>
        <v>0</v>
      </c>
      <c r="AF76" s="129">
        <f>IFERROR(VLOOKUP($A76&amp;$B76,'14'!$L$10:$M$49,2,FALSE),0)</f>
        <v>0</v>
      </c>
      <c r="AG76" s="142">
        <v>0</v>
      </c>
      <c r="AH76" s="149">
        <f t="shared" si="39"/>
        <v>0</v>
      </c>
      <c r="AI76" s="144">
        <f t="shared" si="31"/>
        <v>0</v>
      </c>
      <c r="AJ76" s="143"/>
      <c r="AK76" s="16"/>
      <c r="AL76" s="88"/>
      <c r="AN76" s="105" t="str">
        <f t="shared" si="30"/>
        <v>МилехинДмитрий</v>
      </c>
      <c r="AO76" s="105">
        <f t="shared" si="32"/>
        <v>0</v>
      </c>
      <c r="AP76" s="105">
        <f t="shared" si="33"/>
        <v>0</v>
      </c>
      <c r="AQ76" s="105">
        <f t="shared" si="34"/>
        <v>0</v>
      </c>
      <c r="AR76" s="105">
        <f t="shared" si="35"/>
        <v>0</v>
      </c>
      <c r="AS76" s="105">
        <f t="shared" si="36"/>
        <v>0</v>
      </c>
      <c r="AT76" s="105">
        <f t="shared" si="37"/>
        <v>0</v>
      </c>
      <c r="AU76" s="105">
        <f t="shared" si="38"/>
        <v>0</v>
      </c>
      <c r="AV76" s="105">
        <f t="shared" si="40"/>
        <v>0</v>
      </c>
      <c r="AW76" s="105">
        <f t="shared" si="41"/>
        <v>0</v>
      </c>
      <c r="AX76" s="105">
        <f t="shared" ref="AX76:AX139" si="46">LARGE($L76:$AA76,1)+LARGE($L76:$AA76,2)+LARGE($L76:$AA76,3)</f>
        <v>0</v>
      </c>
      <c r="AY76" s="105">
        <f t="shared" si="42"/>
        <v>0</v>
      </c>
      <c r="AZ76" s="105">
        <f t="shared" si="43"/>
        <v>0</v>
      </c>
      <c r="BA76" s="105">
        <f t="shared" si="44"/>
        <v>0</v>
      </c>
      <c r="BB76" s="105">
        <f t="shared" si="45"/>
        <v>0</v>
      </c>
      <c r="BC76" s="105"/>
    </row>
    <row r="77" spans="1:55" x14ac:dyDescent="0.2">
      <c r="A77" s="117" t="s">
        <v>27</v>
      </c>
      <c r="B77" s="20" t="s">
        <v>9</v>
      </c>
      <c r="C77" s="118" t="s">
        <v>28</v>
      </c>
      <c r="D77" s="135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2"/>
      <c r="R77" s="132"/>
      <c r="S77" s="129">
        <f>IFERROR(VLOOKUP($A77&amp;$B77,'1'!$L$10:$M$49,2,FALSE),0)</f>
        <v>0</v>
      </c>
      <c r="T77" s="129">
        <f>IFERROR(VLOOKUP($A77&amp;$B77,'2'!$L$10:$M$49,2,FALSE),0)</f>
        <v>0</v>
      </c>
      <c r="U77" s="129">
        <f>IFERROR(VLOOKUP($A77&amp;$B77,'3'!$L$10:$M$49,2,FALSE),0)</f>
        <v>0</v>
      </c>
      <c r="V77" s="129">
        <v>0</v>
      </c>
      <c r="W77" s="129">
        <f>IFERROR(VLOOKUP($A77&amp;$B77,'5'!$L$10:$M$49,2,FALSE),0)</f>
        <v>0</v>
      </c>
      <c r="X77" s="129">
        <f>IFERROR(VLOOKUP($A77&amp;$B77,'6'!$L$10:$M$49,2,FALSE),0)</f>
        <v>0</v>
      </c>
      <c r="Y77" s="129">
        <f>IFERROR(VLOOKUP($A77&amp;$B77,'7'!$L$10:$M$49,2,FALSE),0)</f>
        <v>0</v>
      </c>
      <c r="Z77" s="129">
        <f>IFERROR(VLOOKUP($A77&amp;$B77,'8'!$L$10:$M$49,2,FALSE),0)</f>
        <v>0</v>
      </c>
      <c r="AA77" s="129">
        <f>IFERROR(VLOOKUP($A77&amp;$B77,'9'!$L$10:$M$49,2,FALSE),0)</f>
        <v>0</v>
      </c>
      <c r="AB77" s="129">
        <f>IFERROR(VLOOKUP($A77&amp;$B77,'10'!$L$10:$M$49,2,FALSE),0)</f>
        <v>0</v>
      </c>
      <c r="AC77" s="129">
        <v>0</v>
      </c>
      <c r="AD77" s="129">
        <v>0</v>
      </c>
      <c r="AE77" s="129">
        <f>IFERROR(VLOOKUP($A77&amp;$B77,'13'!$L$10:$M$49,2,FALSE),0)</f>
        <v>0</v>
      </c>
      <c r="AF77" s="129">
        <f>IFERROR(VLOOKUP($A77&amp;$B77,'14'!$L$10:$M$49,2,FALSE),0)</f>
        <v>0</v>
      </c>
      <c r="AG77" s="142">
        <v>0</v>
      </c>
      <c r="AH77" s="149">
        <f t="shared" si="39"/>
        <v>0</v>
      </c>
      <c r="AI77" s="144">
        <f t="shared" si="31"/>
        <v>0</v>
      </c>
      <c r="AJ77" s="143"/>
      <c r="AK77" s="16"/>
      <c r="AL77" s="88"/>
      <c r="AN77" s="105" t="str">
        <f t="shared" si="30"/>
        <v>КороткихДмитрий</v>
      </c>
      <c r="AO77" s="105">
        <f t="shared" si="32"/>
        <v>0</v>
      </c>
      <c r="AP77" s="105">
        <f t="shared" si="33"/>
        <v>0</v>
      </c>
      <c r="AQ77" s="105">
        <f t="shared" si="34"/>
        <v>0</v>
      </c>
      <c r="AR77" s="105">
        <f t="shared" si="35"/>
        <v>0</v>
      </c>
      <c r="AS77" s="105">
        <f t="shared" si="36"/>
        <v>0</v>
      </c>
      <c r="AT77" s="105">
        <f t="shared" si="37"/>
        <v>0</v>
      </c>
      <c r="AU77" s="105">
        <f t="shared" si="38"/>
        <v>0</v>
      </c>
      <c r="AV77" s="105">
        <f t="shared" si="40"/>
        <v>0</v>
      </c>
      <c r="AW77" s="105">
        <f t="shared" si="41"/>
        <v>0</v>
      </c>
      <c r="AX77" s="105">
        <f t="shared" si="46"/>
        <v>0</v>
      </c>
      <c r="AY77" s="105">
        <f t="shared" si="42"/>
        <v>0</v>
      </c>
      <c r="AZ77" s="105">
        <f t="shared" si="43"/>
        <v>0</v>
      </c>
      <c r="BA77" s="105">
        <f t="shared" si="44"/>
        <v>0</v>
      </c>
      <c r="BB77" s="105">
        <f t="shared" si="45"/>
        <v>0</v>
      </c>
      <c r="BC77" s="105"/>
    </row>
    <row r="78" spans="1:55" x14ac:dyDescent="0.2">
      <c r="A78" s="117" t="s">
        <v>34</v>
      </c>
      <c r="B78" s="20" t="s">
        <v>35</v>
      </c>
      <c r="C78" s="118" t="s">
        <v>10</v>
      </c>
      <c r="D78" s="135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2"/>
      <c r="R78" s="132"/>
      <c r="S78" s="129">
        <f>IFERROR(VLOOKUP($A78&amp;$B78,'1'!$L$10:$M$49,2,FALSE),0)</f>
        <v>0</v>
      </c>
      <c r="T78" s="129">
        <f>IFERROR(VLOOKUP($A78&amp;$B78,'2'!$L$10:$M$49,2,FALSE),0)</f>
        <v>0</v>
      </c>
      <c r="U78" s="129">
        <f>IFERROR(VLOOKUP($A78&amp;$B78,'3'!$L$10:$M$49,2,FALSE),0)</f>
        <v>0</v>
      </c>
      <c r="V78" s="129">
        <v>0</v>
      </c>
      <c r="W78" s="129">
        <f>IFERROR(VLOOKUP($A78&amp;$B78,'5'!$L$10:$M$49,2,FALSE),0)</f>
        <v>0</v>
      </c>
      <c r="X78" s="129">
        <f>IFERROR(VLOOKUP($A78&amp;$B78,'6'!$L$10:$M$49,2,FALSE),0)</f>
        <v>0</v>
      </c>
      <c r="Y78" s="129">
        <f>IFERROR(VLOOKUP($A78&amp;$B78,'7'!$L$10:$M$49,2,FALSE),0)</f>
        <v>0</v>
      </c>
      <c r="Z78" s="129">
        <f>IFERROR(VLOOKUP($A78&amp;$B78,'8'!$L$10:$M$49,2,FALSE),0)</f>
        <v>0</v>
      </c>
      <c r="AA78" s="129">
        <f>IFERROR(VLOOKUP($A78&amp;$B78,'9'!$L$10:$M$49,2,FALSE),0)</f>
        <v>0</v>
      </c>
      <c r="AB78" s="129">
        <f>IFERROR(VLOOKUP($A78&amp;$B78,'10'!$L$10:$M$49,2,FALSE),0)</f>
        <v>0</v>
      </c>
      <c r="AC78" s="129">
        <v>0</v>
      </c>
      <c r="AD78" s="129">
        <v>0</v>
      </c>
      <c r="AE78" s="129">
        <f>IFERROR(VLOOKUP($A78&amp;$B78,'13'!$L$10:$M$49,2,FALSE),0)</f>
        <v>0</v>
      </c>
      <c r="AF78" s="129">
        <f>IFERROR(VLOOKUP($A78&amp;$B78,'14'!$L$10:$M$49,2,FALSE),0)</f>
        <v>0</v>
      </c>
      <c r="AG78" s="142">
        <v>0</v>
      </c>
      <c r="AH78" s="149">
        <f t="shared" si="39"/>
        <v>0</v>
      </c>
      <c r="AI78" s="144">
        <f t="shared" si="31"/>
        <v>0</v>
      </c>
      <c r="AJ78" s="143"/>
      <c r="AK78" s="16"/>
      <c r="AL78" s="88"/>
      <c r="AN78" s="105" t="str">
        <f t="shared" si="30"/>
        <v>КресманГеоргий</v>
      </c>
      <c r="AO78" s="105">
        <f t="shared" si="32"/>
        <v>0</v>
      </c>
      <c r="AP78" s="105">
        <f t="shared" si="33"/>
        <v>0</v>
      </c>
      <c r="AQ78" s="105">
        <f t="shared" si="34"/>
        <v>0</v>
      </c>
      <c r="AR78" s="105">
        <f t="shared" si="35"/>
        <v>0</v>
      </c>
      <c r="AS78" s="105">
        <f t="shared" si="36"/>
        <v>0</v>
      </c>
      <c r="AT78" s="105">
        <f t="shared" si="37"/>
        <v>0</v>
      </c>
      <c r="AU78" s="105">
        <f t="shared" si="38"/>
        <v>0</v>
      </c>
      <c r="AV78" s="105">
        <f t="shared" si="40"/>
        <v>0</v>
      </c>
      <c r="AW78" s="105">
        <f t="shared" si="41"/>
        <v>0</v>
      </c>
      <c r="AX78" s="105">
        <f t="shared" si="46"/>
        <v>0</v>
      </c>
      <c r="AY78" s="105">
        <f t="shared" si="42"/>
        <v>0</v>
      </c>
      <c r="AZ78" s="105">
        <f t="shared" si="43"/>
        <v>0</v>
      </c>
      <c r="BA78" s="105">
        <f t="shared" si="44"/>
        <v>0</v>
      </c>
      <c r="BB78" s="105">
        <f t="shared" si="45"/>
        <v>0</v>
      </c>
      <c r="BC78" s="105"/>
    </row>
    <row r="79" spans="1:55" x14ac:dyDescent="0.2">
      <c r="A79" s="117" t="s">
        <v>158</v>
      </c>
      <c r="B79" s="20" t="s">
        <v>93</v>
      </c>
      <c r="C79" s="118" t="s">
        <v>10</v>
      </c>
      <c r="D79" s="135">
        <v>0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2"/>
      <c r="R79" s="132"/>
      <c r="S79" s="129">
        <f>IFERROR(VLOOKUP($A79&amp;$B79,'1'!$L$10:$M$49,2,FALSE),0)</f>
        <v>0</v>
      </c>
      <c r="T79" s="129">
        <f>IFERROR(VLOOKUP($A79&amp;$B79,'2'!$L$10:$M$49,2,FALSE),0)</f>
        <v>0</v>
      </c>
      <c r="U79" s="129">
        <f>IFERROR(VLOOKUP($A79&amp;$B79,'3'!$L$10:$M$49,2,FALSE),0)</f>
        <v>0</v>
      </c>
      <c r="V79" s="129">
        <v>0</v>
      </c>
      <c r="W79" s="129">
        <f>IFERROR(VLOOKUP($A79&amp;$B79,'5'!$L$10:$M$49,2,FALSE),0)</f>
        <v>0</v>
      </c>
      <c r="X79" s="129">
        <f>IFERROR(VLOOKUP($A79&amp;$B79,'6'!$L$10:$M$49,2,FALSE),0)</f>
        <v>0</v>
      </c>
      <c r="Y79" s="129">
        <f>IFERROR(VLOOKUP($A79&amp;$B79,'7'!$L$10:$M$49,2,FALSE),0)</f>
        <v>0</v>
      </c>
      <c r="Z79" s="129">
        <f>IFERROR(VLOOKUP($A79&amp;$B79,'8'!$L$10:$M$49,2,FALSE),0)</f>
        <v>0</v>
      </c>
      <c r="AA79" s="129">
        <f>IFERROR(VLOOKUP($A79&amp;$B79,'9'!$L$10:$M$49,2,FALSE),0)</f>
        <v>0</v>
      </c>
      <c r="AB79" s="129">
        <f>IFERROR(VLOOKUP($A79&amp;$B79,'10'!$L$10:$M$49,2,FALSE),0)</f>
        <v>0</v>
      </c>
      <c r="AC79" s="129">
        <v>0</v>
      </c>
      <c r="AD79" s="129">
        <v>0</v>
      </c>
      <c r="AE79" s="129">
        <f>IFERROR(VLOOKUP($A79&amp;$B79,'13'!$L$10:$M$49,2,FALSE),0)</f>
        <v>0</v>
      </c>
      <c r="AF79" s="129">
        <f>IFERROR(VLOOKUP($A79&amp;$B79,'14'!$L$10:$M$49,2,FALSE),0)</f>
        <v>0</v>
      </c>
      <c r="AG79" s="142">
        <v>0</v>
      </c>
      <c r="AH79" s="149">
        <f t="shared" si="39"/>
        <v>0</v>
      </c>
      <c r="AI79" s="144">
        <f t="shared" si="31"/>
        <v>0</v>
      </c>
      <c r="AJ79" s="143"/>
      <c r="AK79" s="16"/>
      <c r="AL79" s="88"/>
      <c r="AN79" s="105" t="str">
        <f t="shared" si="30"/>
        <v>МоисеевАнтон</v>
      </c>
      <c r="AO79" s="105">
        <f t="shared" si="32"/>
        <v>0</v>
      </c>
      <c r="AP79" s="105">
        <f t="shared" si="33"/>
        <v>0</v>
      </c>
      <c r="AQ79" s="105">
        <f t="shared" si="34"/>
        <v>0</v>
      </c>
      <c r="AR79" s="105">
        <f t="shared" si="35"/>
        <v>0</v>
      </c>
      <c r="AS79" s="105">
        <f t="shared" si="36"/>
        <v>0</v>
      </c>
      <c r="AT79" s="105">
        <f t="shared" si="37"/>
        <v>0</v>
      </c>
      <c r="AU79" s="105">
        <f t="shared" si="38"/>
        <v>0</v>
      </c>
      <c r="AV79" s="105">
        <f t="shared" si="40"/>
        <v>0</v>
      </c>
      <c r="AW79" s="105">
        <f t="shared" si="41"/>
        <v>0</v>
      </c>
      <c r="AX79" s="105">
        <f t="shared" si="46"/>
        <v>0</v>
      </c>
      <c r="AY79" s="105">
        <f t="shared" si="42"/>
        <v>0</v>
      </c>
      <c r="AZ79" s="105">
        <f t="shared" si="43"/>
        <v>0</v>
      </c>
      <c r="BA79" s="105">
        <f t="shared" si="44"/>
        <v>0</v>
      </c>
      <c r="BB79" s="105">
        <f t="shared" si="45"/>
        <v>0</v>
      </c>
      <c r="BC79" s="105"/>
    </row>
    <row r="80" spans="1:55" x14ac:dyDescent="0.2">
      <c r="A80" s="117" t="s">
        <v>39</v>
      </c>
      <c r="B80" s="20" t="s">
        <v>30</v>
      </c>
      <c r="C80" s="118" t="s">
        <v>10</v>
      </c>
      <c r="D80" s="135">
        <v>0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36">
        <v>0</v>
      </c>
      <c r="P80" s="136">
        <v>0</v>
      </c>
      <c r="Q80" s="132"/>
      <c r="R80" s="132"/>
      <c r="S80" s="129">
        <f>IFERROR(VLOOKUP($A80&amp;$B80,'1'!$L$10:$M$49,2,FALSE),0)</f>
        <v>0</v>
      </c>
      <c r="T80" s="129">
        <f>IFERROR(VLOOKUP($A80&amp;$B80,'2'!$L$10:$M$49,2,FALSE),0)</f>
        <v>0</v>
      </c>
      <c r="U80" s="129">
        <f>IFERROR(VLOOKUP($A80&amp;$B80,'3'!$L$10:$M$49,2,FALSE),0)</f>
        <v>0</v>
      </c>
      <c r="V80" s="129">
        <v>0</v>
      </c>
      <c r="W80" s="129">
        <f>IFERROR(VLOOKUP($A80&amp;$B80,'5'!$L$10:$M$49,2,FALSE),0)</f>
        <v>0</v>
      </c>
      <c r="X80" s="129">
        <f>IFERROR(VLOOKUP($A80&amp;$B80,'6'!$L$10:$M$49,2,FALSE),0)</f>
        <v>0</v>
      </c>
      <c r="Y80" s="129">
        <f>IFERROR(VLOOKUP($A80&amp;$B80,'7'!$L$10:$M$49,2,FALSE),0)</f>
        <v>0</v>
      </c>
      <c r="Z80" s="129">
        <f>IFERROR(VLOOKUP($A80&amp;$B80,'8'!$L$10:$M$49,2,FALSE),0)</f>
        <v>0</v>
      </c>
      <c r="AA80" s="129">
        <f>IFERROR(VLOOKUP($A80&amp;$B80,'9'!$L$10:$M$49,2,FALSE),0)</f>
        <v>0</v>
      </c>
      <c r="AB80" s="129">
        <f>IFERROR(VLOOKUP($A80&amp;$B80,'10'!$L$10:$M$49,2,FALSE),0)</f>
        <v>0</v>
      </c>
      <c r="AC80" s="129">
        <v>0</v>
      </c>
      <c r="AD80" s="129">
        <v>0</v>
      </c>
      <c r="AE80" s="129">
        <f>IFERROR(VLOOKUP($A80&amp;$B80,'13'!$L$10:$M$49,2,FALSE),0)</f>
        <v>0</v>
      </c>
      <c r="AF80" s="129">
        <f>IFERROR(VLOOKUP($A80&amp;$B80,'14'!$L$10:$M$49,2,FALSE),0)</f>
        <v>0</v>
      </c>
      <c r="AG80" s="142">
        <v>0</v>
      </c>
      <c r="AH80" s="149">
        <f t="shared" si="39"/>
        <v>0</v>
      </c>
      <c r="AI80" s="144">
        <f t="shared" si="31"/>
        <v>0</v>
      </c>
      <c r="AJ80" s="143"/>
      <c r="AK80" s="16"/>
      <c r="AL80" s="88"/>
      <c r="AN80" s="105" t="str">
        <f t="shared" si="30"/>
        <v>АлексеевЮрий</v>
      </c>
      <c r="AO80" s="105">
        <f t="shared" si="32"/>
        <v>0</v>
      </c>
      <c r="AP80" s="105">
        <f t="shared" si="33"/>
        <v>0</v>
      </c>
      <c r="AQ80" s="105">
        <f t="shared" si="34"/>
        <v>0</v>
      </c>
      <c r="AR80" s="105">
        <f t="shared" si="35"/>
        <v>0</v>
      </c>
      <c r="AS80" s="105">
        <f t="shared" si="36"/>
        <v>0</v>
      </c>
      <c r="AT80" s="105">
        <f t="shared" si="37"/>
        <v>0</v>
      </c>
      <c r="AU80" s="105">
        <f t="shared" si="38"/>
        <v>0</v>
      </c>
      <c r="AV80" s="105">
        <f t="shared" si="40"/>
        <v>0</v>
      </c>
      <c r="AW80" s="105">
        <f t="shared" si="41"/>
        <v>0</v>
      </c>
      <c r="AX80" s="105">
        <f t="shared" si="46"/>
        <v>0</v>
      </c>
      <c r="AY80" s="105">
        <f t="shared" si="42"/>
        <v>0</v>
      </c>
      <c r="AZ80" s="105">
        <f t="shared" si="43"/>
        <v>0</v>
      </c>
      <c r="BA80" s="105">
        <f t="shared" si="44"/>
        <v>0</v>
      </c>
      <c r="BB80" s="105">
        <f t="shared" si="45"/>
        <v>0</v>
      </c>
      <c r="BC80" s="105"/>
    </row>
    <row r="81" spans="1:55" x14ac:dyDescent="0.2">
      <c r="A81" s="117" t="s">
        <v>40</v>
      </c>
      <c r="B81" s="20" t="s">
        <v>21</v>
      </c>
      <c r="C81" s="118" t="s">
        <v>28</v>
      </c>
      <c r="D81" s="135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6">
        <v>0</v>
      </c>
      <c r="Q81" s="132"/>
      <c r="R81" s="132"/>
      <c r="S81" s="129">
        <f>IFERROR(VLOOKUP($A81&amp;$B81,'1'!$L$10:$M$49,2,FALSE),0)</f>
        <v>0</v>
      </c>
      <c r="T81" s="129">
        <f>IFERROR(VLOOKUP($A81&amp;$B81,'2'!$L$10:$M$49,2,FALSE),0)</f>
        <v>0</v>
      </c>
      <c r="U81" s="129">
        <f>IFERROR(VLOOKUP($A81&amp;$B81,'3'!$L$10:$M$49,2,FALSE),0)</f>
        <v>0</v>
      </c>
      <c r="V81" s="129">
        <v>0</v>
      </c>
      <c r="W81" s="129">
        <f>IFERROR(VLOOKUP($A81&amp;$B81,'5'!$L$10:$M$49,2,FALSE),0)</f>
        <v>0</v>
      </c>
      <c r="X81" s="129">
        <f>IFERROR(VLOOKUP($A81&amp;$B81,'6'!$L$10:$M$49,2,FALSE),0)</f>
        <v>0</v>
      </c>
      <c r="Y81" s="129">
        <f>IFERROR(VLOOKUP($A81&amp;$B81,'7'!$L$10:$M$49,2,FALSE),0)</f>
        <v>0</v>
      </c>
      <c r="Z81" s="129">
        <f>IFERROR(VLOOKUP($A81&amp;$B81,'8'!$L$10:$M$49,2,FALSE),0)</f>
        <v>0</v>
      </c>
      <c r="AA81" s="129">
        <f>IFERROR(VLOOKUP($A81&amp;$B81,'9'!$L$10:$M$49,2,FALSE),0)</f>
        <v>0</v>
      </c>
      <c r="AB81" s="129">
        <f>IFERROR(VLOOKUP($A81&amp;$B81,'10'!$L$10:$M$49,2,FALSE),0)</f>
        <v>0</v>
      </c>
      <c r="AC81" s="129">
        <v>0</v>
      </c>
      <c r="AD81" s="129">
        <v>0</v>
      </c>
      <c r="AE81" s="129">
        <f>IFERROR(VLOOKUP($A81&amp;$B81,'13'!$L$10:$M$49,2,FALSE),0)</f>
        <v>0</v>
      </c>
      <c r="AF81" s="129">
        <f>IFERROR(VLOOKUP($A81&amp;$B81,'14'!$L$10:$M$49,2,FALSE),0)</f>
        <v>0</v>
      </c>
      <c r="AG81" s="142">
        <v>0</v>
      </c>
      <c r="AH81" s="149">
        <f t="shared" si="39"/>
        <v>0</v>
      </c>
      <c r="AI81" s="144">
        <f t="shared" si="31"/>
        <v>0</v>
      </c>
      <c r="AJ81" s="143"/>
      <c r="AK81" s="16"/>
      <c r="AL81" s="88"/>
      <c r="AN81" s="105" t="str">
        <f t="shared" si="30"/>
        <v>ШвыревМаксим</v>
      </c>
      <c r="AO81" s="105">
        <f t="shared" si="32"/>
        <v>0</v>
      </c>
      <c r="AP81" s="105">
        <f t="shared" si="33"/>
        <v>0</v>
      </c>
      <c r="AQ81" s="105">
        <f t="shared" si="34"/>
        <v>0</v>
      </c>
      <c r="AR81" s="105">
        <f t="shared" si="35"/>
        <v>0</v>
      </c>
      <c r="AS81" s="105">
        <f t="shared" si="36"/>
        <v>0</v>
      </c>
      <c r="AT81" s="105">
        <f t="shared" si="37"/>
        <v>0</v>
      </c>
      <c r="AU81" s="105">
        <f t="shared" si="38"/>
        <v>0</v>
      </c>
      <c r="AV81" s="105">
        <f t="shared" si="40"/>
        <v>0</v>
      </c>
      <c r="AW81" s="105">
        <f t="shared" si="41"/>
        <v>0</v>
      </c>
      <c r="AX81" s="105">
        <f t="shared" si="46"/>
        <v>0</v>
      </c>
      <c r="AY81" s="105">
        <f t="shared" si="42"/>
        <v>0</v>
      </c>
      <c r="AZ81" s="105">
        <f t="shared" si="43"/>
        <v>0</v>
      </c>
      <c r="BA81" s="105">
        <f t="shared" si="44"/>
        <v>0</v>
      </c>
      <c r="BB81" s="105">
        <f t="shared" si="45"/>
        <v>0</v>
      </c>
      <c r="BC81" s="105"/>
    </row>
    <row r="82" spans="1:55" x14ac:dyDescent="0.2">
      <c r="A82" s="120" t="s">
        <v>47</v>
      </c>
      <c r="B82" s="23" t="s">
        <v>37</v>
      </c>
      <c r="C82" s="118" t="s">
        <v>10</v>
      </c>
      <c r="D82" s="135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2"/>
      <c r="R82" s="132"/>
      <c r="S82" s="129">
        <f>IFERROR(VLOOKUP($A82&amp;$B82,'1'!$L$10:$M$49,2,FALSE),0)</f>
        <v>0</v>
      </c>
      <c r="T82" s="129">
        <f>IFERROR(VLOOKUP($A82&amp;$B82,'2'!$L$10:$M$49,2,FALSE),0)</f>
        <v>0</v>
      </c>
      <c r="U82" s="129">
        <f>IFERROR(VLOOKUP($A82&amp;$B82,'3'!$L$10:$M$49,2,FALSE),0)</f>
        <v>0</v>
      </c>
      <c r="V82" s="129">
        <v>0</v>
      </c>
      <c r="W82" s="129">
        <f>IFERROR(VLOOKUP($A82&amp;$B82,'5'!$L$10:$M$49,2,FALSE),0)</f>
        <v>0</v>
      </c>
      <c r="X82" s="129">
        <f>IFERROR(VLOOKUP($A82&amp;$B82,'6'!$L$10:$M$49,2,FALSE),0)</f>
        <v>0</v>
      </c>
      <c r="Y82" s="129">
        <f>IFERROR(VLOOKUP($A82&amp;$B82,'7'!$L$10:$M$49,2,FALSE),0)</f>
        <v>0</v>
      </c>
      <c r="Z82" s="129">
        <f>IFERROR(VLOOKUP($A82&amp;$B82,'8'!$L$10:$M$49,2,FALSE),0)</f>
        <v>0</v>
      </c>
      <c r="AA82" s="129">
        <f>IFERROR(VLOOKUP($A82&amp;$B82,'9'!$L$10:$M$49,2,FALSE),0)</f>
        <v>0</v>
      </c>
      <c r="AB82" s="129">
        <f>IFERROR(VLOOKUP($A82&amp;$B82,'10'!$L$10:$M$49,2,FALSE),0)</f>
        <v>0</v>
      </c>
      <c r="AC82" s="129">
        <v>0</v>
      </c>
      <c r="AD82" s="129">
        <v>0</v>
      </c>
      <c r="AE82" s="129">
        <f>IFERROR(VLOOKUP($A82&amp;$B82,'13'!$L$10:$M$49,2,FALSE),0)</f>
        <v>0</v>
      </c>
      <c r="AF82" s="129">
        <f>IFERROR(VLOOKUP($A82&amp;$B82,'14'!$L$10:$M$49,2,FALSE),0)</f>
        <v>0</v>
      </c>
      <c r="AG82" s="142">
        <v>0</v>
      </c>
      <c r="AH82" s="149">
        <f t="shared" si="39"/>
        <v>0</v>
      </c>
      <c r="AI82" s="144">
        <f t="shared" si="31"/>
        <v>0</v>
      </c>
      <c r="AJ82" s="143"/>
      <c r="AK82" s="16"/>
      <c r="AL82" s="88"/>
      <c r="AN82" s="105" t="str">
        <f t="shared" si="30"/>
        <v>БалашовМихаил</v>
      </c>
      <c r="AO82" s="105">
        <f t="shared" si="32"/>
        <v>0</v>
      </c>
      <c r="AP82" s="105">
        <f t="shared" si="33"/>
        <v>0</v>
      </c>
      <c r="AQ82" s="105">
        <f t="shared" si="34"/>
        <v>0</v>
      </c>
      <c r="AR82" s="105">
        <f t="shared" si="35"/>
        <v>0</v>
      </c>
      <c r="AS82" s="105">
        <f t="shared" si="36"/>
        <v>0</v>
      </c>
      <c r="AT82" s="105">
        <f t="shared" si="37"/>
        <v>0</v>
      </c>
      <c r="AU82" s="105">
        <f t="shared" si="38"/>
        <v>0</v>
      </c>
      <c r="AV82" s="105">
        <f t="shared" si="40"/>
        <v>0</v>
      </c>
      <c r="AW82" s="105">
        <f t="shared" si="41"/>
        <v>0</v>
      </c>
      <c r="AX82" s="105">
        <f t="shared" si="46"/>
        <v>0</v>
      </c>
      <c r="AY82" s="105">
        <f t="shared" si="42"/>
        <v>0</v>
      </c>
      <c r="AZ82" s="105">
        <f t="shared" si="43"/>
        <v>0</v>
      </c>
      <c r="BA82" s="105">
        <f t="shared" si="44"/>
        <v>0</v>
      </c>
      <c r="BB82" s="105">
        <f t="shared" si="45"/>
        <v>0</v>
      </c>
      <c r="BC82" s="105"/>
    </row>
    <row r="83" spans="1:55" x14ac:dyDescent="0.2">
      <c r="A83" s="117" t="s">
        <v>172</v>
      </c>
      <c r="B83" s="20" t="s">
        <v>51</v>
      </c>
      <c r="C83" s="118" t="s">
        <v>173</v>
      </c>
      <c r="D83" s="135">
        <v>0</v>
      </c>
      <c r="E83" s="136">
        <v>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2"/>
      <c r="R83" s="132"/>
      <c r="S83" s="129">
        <f>IFERROR(VLOOKUP($A83&amp;$B83,'1'!$L$10:$M$49,2,FALSE),0)</f>
        <v>0</v>
      </c>
      <c r="T83" s="129">
        <f>IFERROR(VLOOKUP($A83&amp;$B83,'2'!$L$10:$M$49,2,FALSE),0)</f>
        <v>0</v>
      </c>
      <c r="U83" s="129">
        <f>IFERROR(VLOOKUP($A83&amp;$B83,'3'!$L$10:$M$49,2,FALSE),0)</f>
        <v>0</v>
      </c>
      <c r="V83" s="129">
        <v>0</v>
      </c>
      <c r="W83" s="129">
        <f>IFERROR(VLOOKUP($A83&amp;$B83,'5'!$L$10:$M$49,2,FALSE),0)</f>
        <v>0</v>
      </c>
      <c r="X83" s="129">
        <f>IFERROR(VLOOKUP($A83&amp;$B83,'6'!$L$10:$M$49,2,FALSE),0)</f>
        <v>0</v>
      </c>
      <c r="Y83" s="129">
        <f>IFERROR(VLOOKUP($A83&amp;$B83,'7'!$L$10:$M$49,2,FALSE),0)</f>
        <v>0</v>
      </c>
      <c r="Z83" s="129">
        <f>IFERROR(VLOOKUP($A83&amp;$B83,'8'!$L$10:$M$49,2,FALSE),0)</f>
        <v>0</v>
      </c>
      <c r="AA83" s="129">
        <f>IFERROR(VLOOKUP($A83&amp;$B83,'9'!$L$10:$M$49,2,FALSE),0)</f>
        <v>0</v>
      </c>
      <c r="AB83" s="129">
        <f>IFERROR(VLOOKUP($A83&amp;$B83,'10'!$L$10:$M$49,2,FALSE),0)</f>
        <v>0</v>
      </c>
      <c r="AC83" s="129">
        <v>0</v>
      </c>
      <c r="AD83" s="129">
        <v>0</v>
      </c>
      <c r="AE83" s="129">
        <f>IFERROR(VLOOKUP($A83&amp;$B83,'13'!$L$10:$M$49,2,FALSE),0)</f>
        <v>0</v>
      </c>
      <c r="AF83" s="129">
        <f>IFERROR(VLOOKUP($A83&amp;$B83,'14'!$L$10:$M$49,2,FALSE),0)</f>
        <v>0</v>
      </c>
      <c r="AG83" s="142">
        <v>0</v>
      </c>
      <c r="AH83" s="149">
        <f t="shared" si="39"/>
        <v>0</v>
      </c>
      <c r="AI83" s="144">
        <f t="shared" si="31"/>
        <v>0</v>
      </c>
      <c r="AJ83" s="143"/>
      <c r="AK83" s="16"/>
      <c r="AL83" s="88"/>
      <c r="AN83" s="105" t="str">
        <f t="shared" si="30"/>
        <v>ПолгородникАлександр</v>
      </c>
      <c r="AO83" s="105">
        <f t="shared" si="32"/>
        <v>0</v>
      </c>
      <c r="AP83" s="105">
        <f t="shared" si="33"/>
        <v>0</v>
      </c>
      <c r="AQ83" s="105">
        <f t="shared" si="34"/>
        <v>0</v>
      </c>
      <c r="AR83" s="105">
        <f t="shared" si="35"/>
        <v>0</v>
      </c>
      <c r="AS83" s="105">
        <f t="shared" si="36"/>
        <v>0</v>
      </c>
      <c r="AT83" s="105">
        <f t="shared" si="37"/>
        <v>0</v>
      </c>
      <c r="AU83" s="105">
        <f t="shared" si="38"/>
        <v>0</v>
      </c>
      <c r="AV83" s="105">
        <f t="shared" si="40"/>
        <v>0</v>
      </c>
      <c r="AW83" s="105">
        <f t="shared" si="41"/>
        <v>0</v>
      </c>
      <c r="AX83" s="105">
        <f t="shared" si="46"/>
        <v>0</v>
      </c>
      <c r="AY83" s="105">
        <f t="shared" si="42"/>
        <v>0</v>
      </c>
      <c r="AZ83" s="105">
        <f t="shared" si="43"/>
        <v>0</v>
      </c>
      <c r="BA83" s="105">
        <f t="shared" si="44"/>
        <v>0</v>
      </c>
      <c r="BB83" s="105">
        <f t="shared" si="45"/>
        <v>0</v>
      </c>
      <c r="BC83" s="105"/>
    </row>
    <row r="84" spans="1:55" x14ac:dyDescent="0.2">
      <c r="A84" s="117" t="s">
        <v>48</v>
      </c>
      <c r="B84" s="20" t="s">
        <v>15</v>
      </c>
      <c r="C84" s="118" t="s">
        <v>49</v>
      </c>
      <c r="D84" s="135">
        <v>0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2"/>
      <c r="R84" s="132"/>
      <c r="S84" s="129">
        <f>IFERROR(VLOOKUP($A84&amp;$B84,'1'!$L$10:$M$49,2,FALSE),0)</f>
        <v>0</v>
      </c>
      <c r="T84" s="129">
        <f>IFERROR(VLOOKUP($A84&amp;$B84,'2'!$L$10:$M$49,2,FALSE),0)</f>
        <v>0</v>
      </c>
      <c r="U84" s="129">
        <f>IFERROR(VLOOKUP($A84&amp;$B84,'3'!$L$10:$M$49,2,FALSE),0)</f>
        <v>0</v>
      </c>
      <c r="V84" s="129">
        <v>0</v>
      </c>
      <c r="W84" s="129">
        <f>IFERROR(VLOOKUP($A84&amp;$B84,'5'!$L$10:$M$49,2,FALSE),0)</f>
        <v>0</v>
      </c>
      <c r="X84" s="129">
        <f>IFERROR(VLOOKUP($A84&amp;$B84,'6'!$L$10:$M$49,2,FALSE),0)</f>
        <v>0</v>
      </c>
      <c r="Y84" s="129">
        <f>IFERROR(VLOOKUP($A84&amp;$B84,'7'!$L$10:$M$49,2,FALSE),0)</f>
        <v>0</v>
      </c>
      <c r="Z84" s="129">
        <f>IFERROR(VLOOKUP($A84&amp;$B84,'8'!$L$10:$M$49,2,FALSE),0)</f>
        <v>0</v>
      </c>
      <c r="AA84" s="129">
        <f>IFERROR(VLOOKUP($A84&amp;$B84,'9'!$L$10:$M$49,2,FALSE),0)</f>
        <v>0</v>
      </c>
      <c r="AB84" s="129">
        <f>IFERROR(VLOOKUP($A84&amp;$B84,'10'!$L$10:$M$49,2,FALSE),0)</f>
        <v>0</v>
      </c>
      <c r="AC84" s="129">
        <v>0</v>
      </c>
      <c r="AD84" s="129">
        <v>0</v>
      </c>
      <c r="AE84" s="129">
        <f>IFERROR(VLOOKUP($A84&amp;$B84,'13'!$L$10:$M$49,2,FALSE),0)</f>
        <v>0</v>
      </c>
      <c r="AF84" s="129">
        <f>IFERROR(VLOOKUP($A84&amp;$B84,'14'!$L$10:$M$49,2,FALSE),0)</f>
        <v>0</v>
      </c>
      <c r="AG84" s="142">
        <v>0</v>
      </c>
      <c r="AH84" s="149">
        <f t="shared" si="39"/>
        <v>0</v>
      </c>
      <c r="AI84" s="144">
        <f t="shared" si="31"/>
        <v>0</v>
      </c>
      <c r="AJ84" s="143"/>
      <c r="AK84" s="16"/>
      <c r="AL84" s="88"/>
      <c r="AN84" s="105" t="str">
        <f t="shared" si="30"/>
        <v>ХорольскийАндрей</v>
      </c>
      <c r="AO84" s="105">
        <f t="shared" si="32"/>
        <v>0</v>
      </c>
      <c r="AP84" s="105">
        <f t="shared" si="33"/>
        <v>0</v>
      </c>
      <c r="AQ84" s="105">
        <f t="shared" si="34"/>
        <v>0</v>
      </c>
      <c r="AR84" s="105">
        <f t="shared" si="35"/>
        <v>0</v>
      </c>
      <c r="AS84" s="105">
        <f t="shared" si="36"/>
        <v>0</v>
      </c>
      <c r="AT84" s="105">
        <f t="shared" si="37"/>
        <v>0</v>
      </c>
      <c r="AU84" s="105">
        <f t="shared" si="38"/>
        <v>0</v>
      </c>
      <c r="AV84" s="105">
        <f t="shared" si="40"/>
        <v>0</v>
      </c>
      <c r="AW84" s="105">
        <f t="shared" si="41"/>
        <v>0</v>
      </c>
      <c r="AX84" s="105">
        <f t="shared" si="46"/>
        <v>0</v>
      </c>
      <c r="AY84" s="105">
        <f t="shared" si="42"/>
        <v>0</v>
      </c>
      <c r="AZ84" s="105">
        <f t="shared" si="43"/>
        <v>0</v>
      </c>
      <c r="BA84" s="105">
        <f t="shared" si="44"/>
        <v>0</v>
      </c>
      <c r="BB84" s="105">
        <f t="shared" si="45"/>
        <v>0</v>
      </c>
      <c r="BC84" s="105"/>
    </row>
    <row r="85" spans="1:55" x14ac:dyDescent="0.2">
      <c r="A85" s="117" t="s">
        <v>116</v>
      </c>
      <c r="B85" s="20" t="s">
        <v>87</v>
      </c>
      <c r="C85" s="122" t="s">
        <v>117</v>
      </c>
      <c r="D85" s="135">
        <v>0</v>
      </c>
      <c r="E85" s="136">
        <v>0</v>
      </c>
      <c r="F85" s="136">
        <v>0</v>
      </c>
      <c r="G85" s="136"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2"/>
      <c r="R85" s="132"/>
      <c r="S85" s="129">
        <f>IFERROR(VLOOKUP($A85&amp;$B85,'1'!$L$10:$M$49,2,FALSE),0)</f>
        <v>0</v>
      </c>
      <c r="T85" s="129">
        <f>IFERROR(VLOOKUP($A85&amp;$B85,'2'!$L$10:$M$49,2,FALSE),0)</f>
        <v>0</v>
      </c>
      <c r="U85" s="129">
        <f>IFERROR(VLOOKUP($A85&amp;$B85,'3'!$L$10:$M$49,2,FALSE),0)</f>
        <v>0</v>
      </c>
      <c r="V85" s="129">
        <v>0</v>
      </c>
      <c r="W85" s="129">
        <f>IFERROR(VLOOKUP($A85&amp;$B85,'5'!$L$10:$M$49,2,FALSE),0)</f>
        <v>0</v>
      </c>
      <c r="X85" s="129">
        <f>IFERROR(VLOOKUP($A85&amp;$B85,'6'!$L$10:$M$49,2,FALSE),0)</f>
        <v>0</v>
      </c>
      <c r="Y85" s="129">
        <f>IFERROR(VLOOKUP($A85&amp;$B85,'7'!$L$10:$M$49,2,FALSE),0)</f>
        <v>0</v>
      </c>
      <c r="Z85" s="129">
        <f>IFERROR(VLOOKUP($A85&amp;$B85,'8'!$L$10:$M$49,2,FALSE),0)</f>
        <v>0</v>
      </c>
      <c r="AA85" s="129">
        <f>IFERROR(VLOOKUP($A85&amp;$B85,'9'!$L$10:$M$49,2,FALSE),0)</f>
        <v>0</v>
      </c>
      <c r="AB85" s="129">
        <f>IFERROR(VLOOKUP($A85&amp;$B85,'10'!$L$10:$M$49,2,FALSE),0)</f>
        <v>0</v>
      </c>
      <c r="AC85" s="129">
        <v>0</v>
      </c>
      <c r="AD85" s="129">
        <v>0</v>
      </c>
      <c r="AE85" s="129">
        <f>IFERROR(VLOOKUP($A85&amp;$B85,'13'!$L$10:$M$49,2,FALSE),0)</f>
        <v>0</v>
      </c>
      <c r="AF85" s="129">
        <f>IFERROR(VLOOKUP($A85&amp;$B85,'14'!$L$10:$M$49,2,FALSE),0)</f>
        <v>0</v>
      </c>
      <c r="AG85" s="142">
        <v>0</v>
      </c>
      <c r="AH85" s="149">
        <f t="shared" si="39"/>
        <v>0</v>
      </c>
      <c r="AI85" s="144">
        <f t="shared" si="31"/>
        <v>0</v>
      </c>
      <c r="AJ85" s="143"/>
      <c r="AK85" s="16"/>
      <c r="AL85" s="88"/>
      <c r="AN85" s="105" t="str">
        <f t="shared" si="30"/>
        <v>СусаревПавел</v>
      </c>
      <c r="AO85" s="105">
        <f t="shared" si="32"/>
        <v>0</v>
      </c>
      <c r="AP85" s="105">
        <f t="shared" si="33"/>
        <v>0</v>
      </c>
      <c r="AQ85" s="105">
        <f t="shared" si="34"/>
        <v>0</v>
      </c>
      <c r="AR85" s="105">
        <f t="shared" si="35"/>
        <v>0</v>
      </c>
      <c r="AS85" s="105">
        <f t="shared" si="36"/>
        <v>0</v>
      </c>
      <c r="AT85" s="105">
        <f t="shared" si="37"/>
        <v>0</v>
      </c>
      <c r="AU85" s="105">
        <f t="shared" si="38"/>
        <v>0</v>
      </c>
      <c r="AV85" s="105">
        <f t="shared" si="40"/>
        <v>0</v>
      </c>
      <c r="AW85" s="105">
        <f t="shared" si="41"/>
        <v>0</v>
      </c>
      <c r="AX85" s="105">
        <f t="shared" si="46"/>
        <v>0</v>
      </c>
      <c r="AY85" s="105">
        <f t="shared" si="42"/>
        <v>0</v>
      </c>
      <c r="AZ85" s="105">
        <f t="shared" si="43"/>
        <v>0</v>
      </c>
      <c r="BA85" s="105">
        <f t="shared" si="44"/>
        <v>0</v>
      </c>
      <c r="BB85" s="105">
        <f t="shared" si="45"/>
        <v>0</v>
      </c>
      <c r="BC85" s="105"/>
    </row>
    <row r="86" spans="1:55" x14ac:dyDescent="0.2">
      <c r="A86" s="117" t="s">
        <v>156</v>
      </c>
      <c r="B86" s="20" t="s">
        <v>9</v>
      </c>
      <c r="C86" s="118" t="s">
        <v>157</v>
      </c>
      <c r="D86" s="135">
        <v>0</v>
      </c>
      <c r="E86" s="136">
        <v>0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  <c r="M86" s="136">
        <v>0</v>
      </c>
      <c r="N86" s="136">
        <v>0</v>
      </c>
      <c r="O86" s="136">
        <v>0</v>
      </c>
      <c r="P86" s="136">
        <v>0</v>
      </c>
      <c r="Q86" s="132"/>
      <c r="R86" s="132"/>
      <c r="S86" s="129">
        <f>IFERROR(VLOOKUP($A86&amp;$B86,'1'!$L$10:$M$49,2,FALSE),0)</f>
        <v>0</v>
      </c>
      <c r="T86" s="129">
        <f>IFERROR(VLOOKUP($A86&amp;$B86,'2'!$L$10:$M$49,2,FALSE),0)</f>
        <v>0</v>
      </c>
      <c r="U86" s="129">
        <f>IFERROR(VLOOKUP($A86&amp;$B86,'3'!$L$10:$M$49,2,FALSE),0)</f>
        <v>0</v>
      </c>
      <c r="V86" s="129">
        <v>0</v>
      </c>
      <c r="W86" s="129">
        <f>IFERROR(VLOOKUP($A86&amp;$B86,'5'!$L$10:$M$49,2,FALSE),0)</f>
        <v>0</v>
      </c>
      <c r="X86" s="129">
        <f>IFERROR(VLOOKUP($A86&amp;$B86,'6'!$L$10:$M$49,2,FALSE),0)</f>
        <v>0</v>
      </c>
      <c r="Y86" s="129">
        <f>IFERROR(VLOOKUP($A86&amp;$B86,'7'!$L$10:$M$49,2,FALSE),0)</f>
        <v>0</v>
      </c>
      <c r="Z86" s="129">
        <f>IFERROR(VLOOKUP($A86&amp;$B86,'8'!$L$10:$M$49,2,FALSE),0)</f>
        <v>0</v>
      </c>
      <c r="AA86" s="129">
        <f>IFERROR(VLOOKUP($A86&amp;$B86,'9'!$L$10:$M$49,2,FALSE),0)</f>
        <v>0</v>
      </c>
      <c r="AB86" s="129">
        <f>IFERROR(VLOOKUP($A86&amp;$B86,'10'!$L$10:$M$49,2,FALSE),0)</f>
        <v>0</v>
      </c>
      <c r="AC86" s="129">
        <v>0</v>
      </c>
      <c r="AD86" s="129">
        <v>0</v>
      </c>
      <c r="AE86" s="129">
        <f>IFERROR(VLOOKUP($A86&amp;$B86,'13'!$L$10:$M$49,2,FALSE),0)</f>
        <v>0</v>
      </c>
      <c r="AF86" s="129">
        <f>IFERROR(VLOOKUP($A86&amp;$B86,'14'!$L$10:$M$49,2,FALSE),0)</f>
        <v>0</v>
      </c>
      <c r="AG86" s="142">
        <v>0</v>
      </c>
      <c r="AH86" s="149">
        <f t="shared" si="39"/>
        <v>0</v>
      </c>
      <c r="AI86" s="144">
        <f t="shared" si="31"/>
        <v>0</v>
      </c>
      <c r="AJ86" s="143"/>
      <c r="AK86" s="16"/>
      <c r="AL86" s="88"/>
      <c r="AN86" s="105" t="str">
        <f t="shared" si="30"/>
        <v>УрядовДмитрий</v>
      </c>
      <c r="AO86" s="105">
        <f t="shared" si="32"/>
        <v>0</v>
      </c>
      <c r="AP86" s="105">
        <f t="shared" si="33"/>
        <v>0</v>
      </c>
      <c r="AQ86" s="105">
        <f t="shared" si="34"/>
        <v>0</v>
      </c>
      <c r="AR86" s="105">
        <f t="shared" si="35"/>
        <v>0</v>
      </c>
      <c r="AS86" s="105">
        <f t="shared" si="36"/>
        <v>0</v>
      </c>
      <c r="AT86" s="105">
        <f t="shared" si="37"/>
        <v>0</v>
      </c>
      <c r="AU86" s="105">
        <f t="shared" si="38"/>
        <v>0</v>
      </c>
      <c r="AV86" s="105">
        <f t="shared" si="40"/>
        <v>0</v>
      </c>
      <c r="AW86" s="105">
        <f t="shared" si="41"/>
        <v>0</v>
      </c>
      <c r="AX86" s="105">
        <f t="shared" si="46"/>
        <v>0</v>
      </c>
      <c r="AY86" s="105">
        <f t="shared" si="42"/>
        <v>0</v>
      </c>
      <c r="AZ86" s="105">
        <f t="shared" si="43"/>
        <v>0</v>
      </c>
      <c r="BA86" s="105">
        <f t="shared" si="44"/>
        <v>0</v>
      </c>
      <c r="BB86" s="105">
        <f t="shared" si="45"/>
        <v>0</v>
      </c>
      <c r="BC86" s="105"/>
    </row>
    <row r="87" spans="1:55" x14ac:dyDescent="0.2">
      <c r="A87" s="117" t="s">
        <v>52</v>
      </c>
      <c r="B87" s="20" t="s">
        <v>9</v>
      </c>
      <c r="C87" s="122"/>
      <c r="D87" s="135">
        <v>0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  <c r="M87" s="136">
        <v>0</v>
      </c>
      <c r="N87" s="136">
        <v>0</v>
      </c>
      <c r="O87" s="136">
        <v>0</v>
      </c>
      <c r="P87" s="136">
        <v>0</v>
      </c>
      <c r="Q87" s="132"/>
      <c r="R87" s="132"/>
      <c r="S87" s="129">
        <f>IFERROR(VLOOKUP($A87&amp;$B87,'1'!$L$10:$M$49,2,FALSE),0)</f>
        <v>0</v>
      </c>
      <c r="T87" s="129">
        <f>IFERROR(VLOOKUP($A87&amp;$B87,'2'!$L$10:$M$49,2,FALSE),0)</f>
        <v>0</v>
      </c>
      <c r="U87" s="129">
        <f>IFERROR(VLOOKUP($A87&amp;$B87,'3'!$L$10:$M$49,2,FALSE),0)</f>
        <v>0</v>
      </c>
      <c r="V87" s="129">
        <v>0</v>
      </c>
      <c r="W87" s="129">
        <f>IFERROR(VLOOKUP($A87&amp;$B87,'5'!$L$10:$M$49,2,FALSE),0)</f>
        <v>0</v>
      </c>
      <c r="X87" s="129">
        <f>IFERROR(VLOOKUP($A87&amp;$B87,'6'!$L$10:$M$49,2,FALSE),0)</f>
        <v>0</v>
      </c>
      <c r="Y87" s="129">
        <f>IFERROR(VLOOKUP($A87&amp;$B87,'7'!$L$10:$M$49,2,FALSE),0)</f>
        <v>0</v>
      </c>
      <c r="Z87" s="129">
        <f>IFERROR(VLOOKUP($A87&amp;$B87,'8'!$L$10:$M$49,2,FALSE),0)</f>
        <v>0</v>
      </c>
      <c r="AA87" s="129">
        <f>IFERROR(VLOOKUP($A87&amp;$B87,'9'!$L$10:$M$49,2,FALSE),0)</f>
        <v>0</v>
      </c>
      <c r="AB87" s="129">
        <f>IFERROR(VLOOKUP($A87&amp;$B87,'10'!$L$10:$M$49,2,FALSE),0)</f>
        <v>0</v>
      </c>
      <c r="AC87" s="129">
        <v>0</v>
      </c>
      <c r="AD87" s="129">
        <v>0</v>
      </c>
      <c r="AE87" s="129">
        <f>IFERROR(VLOOKUP($A87&amp;$B87,'13'!$L$10:$M$49,2,FALSE),0)</f>
        <v>0</v>
      </c>
      <c r="AF87" s="129">
        <f>IFERROR(VLOOKUP($A87&amp;$B87,'14'!$L$10:$M$49,2,FALSE),0)</f>
        <v>0</v>
      </c>
      <c r="AG87" s="142">
        <v>0</v>
      </c>
      <c r="AH87" s="149">
        <f t="shared" si="39"/>
        <v>0</v>
      </c>
      <c r="AI87" s="144">
        <f t="shared" si="31"/>
        <v>0</v>
      </c>
      <c r="AJ87" s="143"/>
      <c r="AK87" s="16"/>
      <c r="AL87" s="88"/>
      <c r="AN87" s="105" t="str">
        <f t="shared" si="30"/>
        <v>ПотаповДмитрий</v>
      </c>
      <c r="AO87" s="105">
        <f t="shared" si="32"/>
        <v>0</v>
      </c>
      <c r="AP87" s="105">
        <f t="shared" si="33"/>
        <v>0</v>
      </c>
      <c r="AQ87" s="105">
        <f t="shared" si="34"/>
        <v>0</v>
      </c>
      <c r="AR87" s="105">
        <f t="shared" si="35"/>
        <v>0</v>
      </c>
      <c r="AS87" s="105">
        <f t="shared" si="36"/>
        <v>0</v>
      </c>
      <c r="AT87" s="105">
        <f t="shared" si="37"/>
        <v>0</v>
      </c>
      <c r="AU87" s="105">
        <f t="shared" si="38"/>
        <v>0</v>
      </c>
      <c r="AV87" s="105">
        <f t="shared" si="40"/>
        <v>0</v>
      </c>
      <c r="AW87" s="105">
        <f t="shared" si="41"/>
        <v>0</v>
      </c>
      <c r="AX87" s="105">
        <f t="shared" si="46"/>
        <v>0</v>
      </c>
      <c r="AY87" s="105">
        <f t="shared" si="42"/>
        <v>0</v>
      </c>
      <c r="AZ87" s="105">
        <f t="shared" si="43"/>
        <v>0</v>
      </c>
      <c r="BA87" s="105">
        <f t="shared" si="44"/>
        <v>0</v>
      </c>
      <c r="BB87" s="105">
        <f t="shared" si="45"/>
        <v>0</v>
      </c>
      <c r="BC87" s="105"/>
    </row>
    <row r="88" spans="1:55" x14ac:dyDescent="0.2">
      <c r="A88" s="117" t="s">
        <v>174</v>
      </c>
      <c r="B88" s="20" t="s">
        <v>65</v>
      </c>
      <c r="C88" s="118" t="s">
        <v>117</v>
      </c>
      <c r="D88" s="135">
        <v>0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136">
        <v>0</v>
      </c>
      <c r="M88" s="136">
        <v>0</v>
      </c>
      <c r="N88" s="136">
        <v>0</v>
      </c>
      <c r="O88" s="136">
        <v>0</v>
      </c>
      <c r="P88" s="136">
        <v>0</v>
      </c>
      <c r="Q88" s="132"/>
      <c r="R88" s="132"/>
      <c r="S88" s="129">
        <f>IFERROR(VLOOKUP($A88&amp;$B88,'1'!$L$10:$M$49,2,FALSE),0)</f>
        <v>0</v>
      </c>
      <c r="T88" s="129">
        <f>IFERROR(VLOOKUP($A88&amp;$B88,'2'!$L$10:$M$49,2,FALSE),0)</f>
        <v>0</v>
      </c>
      <c r="U88" s="129">
        <f>IFERROR(VLOOKUP($A88&amp;$B88,'3'!$L$10:$M$49,2,FALSE),0)</f>
        <v>0</v>
      </c>
      <c r="V88" s="129">
        <v>0</v>
      </c>
      <c r="W88" s="129">
        <f>IFERROR(VLOOKUP($A88&amp;$B88,'5'!$L$10:$M$49,2,FALSE),0)</f>
        <v>0</v>
      </c>
      <c r="X88" s="129">
        <f>IFERROR(VLOOKUP($A88&amp;$B88,'6'!$L$10:$M$49,2,FALSE),0)</f>
        <v>0</v>
      </c>
      <c r="Y88" s="129">
        <f>IFERROR(VLOOKUP($A88&amp;$B88,'7'!$L$10:$M$49,2,FALSE),0)</f>
        <v>0</v>
      </c>
      <c r="Z88" s="129">
        <f>IFERROR(VLOOKUP($A88&amp;$B88,'8'!$L$10:$M$49,2,FALSE),0)</f>
        <v>0</v>
      </c>
      <c r="AA88" s="129">
        <f>IFERROR(VLOOKUP($A88&amp;$B88,'9'!$L$10:$M$49,2,FALSE),0)</f>
        <v>0</v>
      </c>
      <c r="AB88" s="129">
        <f>IFERROR(VLOOKUP($A88&amp;$B88,'10'!$L$10:$M$49,2,FALSE),0)</f>
        <v>0</v>
      </c>
      <c r="AC88" s="129">
        <v>0</v>
      </c>
      <c r="AD88" s="129">
        <v>0</v>
      </c>
      <c r="AE88" s="129">
        <f>IFERROR(VLOOKUP($A88&amp;$B88,'13'!$L$10:$M$49,2,FALSE),0)</f>
        <v>0</v>
      </c>
      <c r="AF88" s="129">
        <f>IFERROR(VLOOKUP($A88&amp;$B88,'14'!$L$10:$M$49,2,FALSE),0)</f>
        <v>0</v>
      </c>
      <c r="AG88" s="142">
        <v>0</v>
      </c>
      <c r="AH88" s="149">
        <f t="shared" si="39"/>
        <v>0</v>
      </c>
      <c r="AI88" s="144">
        <f t="shared" si="31"/>
        <v>0</v>
      </c>
      <c r="AJ88" s="143"/>
      <c r="AK88" s="16"/>
      <c r="AL88" s="88"/>
      <c r="AN88" s="105" t="str">
        <f t="shared" si="30"/>
        <v>ПановСергей</v>
      </c>
      <c r="AO88" s="105">
        <f t="shared" si="32"/>
        <v>0</v>
      </c>
      <c r="AP88" s="105">
        <f t="shared" si="33"/>
        <v>0</v>
      </c>
      <c r="AQ88" s="105">
        <f t="shared" si="34"/>
        <v>0</v>
      </c>
      <c r="AR88" s="105">
        <f t="shared" si="35"/>
        <v>0</v>
      </c>
      <c r="AS88" s="105">
        <f t="shared" si="36"/>
        <v>0</v>
      </c>
      <c r="AT88" s="105">
        <f t="shared" si="37"/>
        <v>0</v>
      </c>
      <c r="AU88" s="105">
        <f t="shared" si="38"/>
        <v>0</v>
      </c>
      <c r="AV88" s="105">
        <f t="shared" si="40"/>
        <v>0</v>
      </c>
      <c r="AW88" s="105">
        <f t="shared" si="41"/>
        <v>0</v>
      </c>
      <c r="AX88" s="105">
        <f t="shared" si="46"/>
        <v>0</v>
      </c>
      <c r="AY88" s="105">
        <f t="shared" si="42"/>
        <v>0</v>
      </c>
      <c r="AZ88" s="105">
        <f t="shared" si="43"/>
        <v>0</v>
      </c>
      <c r="BA88" s="105">
        <f t="shared" si="44"/>
        <v>0</v>
      </c>
      <c r="BB88" s="105">
        <f t="shared" si="45"/>
        <v>0</v>
      </c>
      <c r="BC88" s="105"/>
    </row>
    <row r="89" spans="1:55" x14ac:dyDescent="0.2">
      <c r="A89" s="120" t="s">
        <v>58</v>
      </c>
      <c r="B89" s="23" t="s">
        <v>59</v>
      </c>
      <c r="C89" s="118"/>
      <c r="D89" s="135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136">
        <v>0</v>
      </c>
      <c r="M89" s="136">
        <v>0</v>
      </c>
      <c r="N89" s="136">
        <v>0</v>
      </c>
      <c r="O89" s="136">
        <v>0</v>
      </c>
      <c r="P89" s="136">
        <v>0</v>
      </c>
      <c r="Q89" s="132"/>
      <c r="R89" s="132"/>
      <c r="S89" s="129">
        <f>IFERROR(VLOOKUP($A89&amp;$B89,'1'!$L$10:$M$49,2,FALSE),0)</f>
        <v>0</v>
      </c>
      <c r="T89" s="129">
        <f>IFERROR(VLOOKUP($A89&amp;$B89,'2'!$L$10:$M$49,2,FALSE),0)</f>
        <v>0</v>
      </c>
      <c r="U89" s="129">
        <f>IFERROR(VLOOKUP($A89&amp;$B89,'3'!$L$10:$M$49,2,FALSE),0)</f>
        <v>0</v>
      </c>
      <c r="V89" s="129">
        <v>0</v>
      </c>
      <c r="W89" s="129">
        <f>IFERROR(VLOOKUP($A89&amp;$B89,'5'!$L$10:$M$49,2,FALSE),0)</f>
        <v>0</v>
      </c>
      <c r="X89" s="129">
        <f>IFERROR(VLOOKUP($A89&amp;$B89,'6'!$L$10:$M$49,2,FALSE),0)</f>
        <v>0</v>
      </c>
      <c r="Y89" s="129">
        <f>IFERROR(VLOOKUP($A89&amp;$B89,'7'!$L$10:$M$49,2,FALSE),0)</f>
        <v>0</v>
      </c>
      <c r="Z89" s="129">
        <f>IFERROR(VLOOKUP($A89&amp;$B89,'8'!$L$10:$M$49,2,FALSE),0)</f>
        <v>0</v>
      </c>
      <c r="AA89" s="129">
        <f>IFERROR(VLOOKUP($A89&amp;$B89,'9'!$L$10:$M$49,2,FALSE),0)</f>
        <v>0</v>
      </c>
      <c r="AB89" s="129">
        <f>IFERROR(VLOOKUP($A89&amp;$B89,'10'!$L$10:$M$49,2,FALSE),0)</f>
        <v>0</v>
      </c>
      <c r="AC89" s="129">
        <v>0</v>
      </c>
      <c r="AD89" s="129">
        <v>0</v>
      </c>
      <c r="AE89" s="129">
        <f>IFERROR(VLOOKUP($A89&amp;$B89,'13'!$L$10:$M$49,2,FALSE),0)</f>
        <v>0</v>
      </c>
      <c r="AF89" s="129">
        <f>IFERROR(VLOOKUP($A89&amp;$B89,'14'!$L$10:$M$49,2,FALSE),0)</f>
        <v>0</v>
      </c>
      <c r="AG89" s="142">
        <v>0</v>
      </c>
      <c r="AH89" s="149">
        <f t="shared" si="39"/>
        <v>0</v>
      </c>
      <c r="AI89" s="144">
        <f t="shared" si="31"/>
        <v>0</v>
      </c>
      <c r="AJ89" s="143"/>
      <c r="AK89" s="16"/>
      <c r="AL89" s="88"/>
      <c r="AN89" s="105" t="str">
        <f t="shared" si="30"/>
        <v>КозловТарас</v>
      </c>
      <c r="AO89" s="105">
        <f t="shared" si="32"/>
        <v>0</v>
      </c>
      <c r="AP89" s="105">
        <f t="shared" si="33"/>
        <v>0</v>
      </c>
      <c r="AQ89" s="105">
        <f t="shared" si="34"/>
        <v>0</v>
      </c>
      <c r="AR89" s="105">
        <f t="shared" si="35"/>
        <v>0</v>
      </c>
      <c r="AS89" s="105">
        <f t="shared" si="36"/>
        <v>0</v>
      </c>
      <c r="AT89" s="105">
        <f t="shared" si="37"/>
        <v>0</v>
      </c>
      <c r="AU89" s="105">
        <f t="shared" si="38"/>
        <v>0</v>
      </c>
      <c r="AV89" s="105">
        <f t="shared" si="40"/>
        <v>0</v>
      </c>
      <c r="AW89" s="105">
        <f t="shared" si="41"/>
        <v>0</v>
      </c>
      <c r="AX89" s="105">
        <f t="shared" si="46"/>
        <v>0</v>
      </c>
      <c r="AY89" s="105">
        <f t="shared" si="42"/>
        <v>0</v>
      </c>
      <c r="AZ89" s="105">
        <f t="shared" si="43"/>
        <v>0</v>
      </c>
      <c r="BA89" s="105">
        <f t="shared" si="44"/>
        <v>0</v>
      </c>
      <c r="BB89" s="105">
        <f t="shared" si="45"/>
        <v>0</v>
      </c>
      <c r="BC89" s="105"/>
    </row>
    <row r="90" spans="1:55" x14ac:dyDescent="0.2">
      <c r="A90" s="117" t="s">
        <v>62</v>
      </c>
      <c r="B90" s="20" t="s">
        <v>63</v>
      </c>
      <c r="C90" s="122" t="s">
        <v>10</v>
      </c>
      <c r="D90" s="135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136">
        <v>0</v>
      </c>
      <c r="M90" s="136">
        <v>0</v>
      </c>
      <c r="N90" s="136">
        <v>0</v>
      </c>
      <c r="O90" s="136">
        <v>0</v>
      </c>
      <c r="P90" s="136">
        <v>0</v>
      </c>
      <c r="Q90" s="132"/>
      <c r="R90" s="132"/>
      <c r="S90" s="129">
        <f>IFERROR(VLOOKUP($A90&amp;$B90,'1'!$L$10:$M$49,2,FALSE),0)</f>
        <v>0</v>
      </c>
      <c r="T90" s="129">
        <f>IFERROR(VLOOKUP($A90&amp;$B90,'2'!$L$10:$M$49,2,FALSE),0)</f>
        <v>0</v>
      </c>
      <c r="U90" s="129">
        <f>IFERROR(VLOOKUP($A90&amp;$B90,'3'!$L$10:$M$49,2,FALSE),0)</f>
        <v>0</v>
      </c>
      <c r="V90" s="129">
        <v>0</v>
      </c>
      <c r="W90" s="129">
        <f>IFERROR(VLOOKUP($A90&amp;$B90,'5'!$L$10:$M$49,2,FALSE),0)</f>
        <v>0</v>
      </c>
      <c r="X90" s="129">
        <f>IFERROR(VLOOKUP($A90&amp;$B90,'6'!$L$10:$M$49,2,FALSE),0)</f>
        <v>0</v>
      </c>
      <c r="Y90" s="129">
        <f>IFERROR(VLOOKUP($A90&amp;$B90,'7'!$L$10:$M$49,2,FALSE),0)</f>
        <v>0</v>
      </c>
      <c r="Z90" s="129">
        <f>IFERROR(VLOOKUP($A90&amp;$B90,'8'!$L$10:$M$49,2,FALSE),0)</f>
        <v>0</v>
      </c>
      <c r="AA90" s="129">
        <f>IFERROR(VLOOKUP($A90&amp;$B90,'9'!$L$10:$M$49,2,FALSE),0)</f>
        <v>0</v>
      </c>
      <c r="AB90" s="129">
        <f>IFERROR(VLOOKUP($A90&amp;$B90,'10'!$L$10:$M$49,2,FALSE),0)</f>
        <v>0</v>
      </c>
      <c r="AC90" s="129">
        <v>0</v>
      </c>
      <c r="AD90" s="129">
        <v>0</v>
      </c>
      <c r="AE90" s="129">
        <f>IFERROR(VLOOKUP($A90&amp;$B90,'13'!$L$10:$M$49,2,FALSE),0)</f>
        <v>0</v>
      </c>
      <c r="AF90" s="129">
        <f>IFERROR(VLOOKUP($A90&amp;$B90,'14'!$L$10:$M$49,2,FALSE),0)</f>
        <v>0</v>
      </c>
      <c r="AG90" s="142">
        <v>0</v>
      </c>
      <c r="AH90" s="149">
        <f t="shared" si="39"/>
        <v>0</v>
      </c>
      <c r="AI90" s="144">
        <f t="shared" si="31"/>
        <v>0</v>
      </c>
      <c r="AJ90" s="143"/>
      <c r="AK90" s="16"/>
      <c r="AL90" s="88"/>
      <c r="AN90" s="105" t="str">
        <f t="shared" si="30"/>
        <v>ТолстиковИлья</v>
      </c>
      <c r="AO90" s="105">
        <f t="shared" si="32"/>
        <v>0</v>
      </c>
      <c r="AP90" s="105">
        <f t="shared" si="33"/>
        <v>0</v>
      </c>
      <c r="AQ90" s="105">
        <f t="shared" si="34"/>
        <v>0</v>
      </c>
      <c r="AR90" s="105">
        <f t="shared" si="35"/>
        <v>0</v>
      </c>
      <c r="AS90" s="105">
        <f t="shared" si="36"/>
        <v>0</v>
      </c>
      <c r="AT90" s="105">
        <f t="shared" si="37"/>
        <v>0</v>
      </c>
      <c r="AU90" s="105">
        <f t="shared" si="38"/>
        <v>0</v>
      </c>
      <c r="AV90" s="105">
        <f t="shared" si="40"/>
        <v>0</v>
      </c>
      <c r="AW90" s="105">
        <f t="shared" si="41"/>
        <v>0</v>
      </c>
      <c r="AX90" s="105">
        <f t="shared" si="46"/>
        <v>0</v>
      </c>
      <c r="AY90" s="105">
        <f t="shared" si="42"/>
        <v>0</v>
      </c>
      <c r="AZ90" s="105">
        <f t="shared" si="43"/>
        <v>0</v>
      </c>
      <c r="BA90" s="105">
        <f t="shared" si="44"/>
        <v>0</v>
      </c>
      <c r="BB90" s="105">
        <f t="shared" si="45"/>
        <v>0</v>
      </c>
      <c r="BC90" s="105"/>
    </row>
    <row r="91" spans="1:55" x14ac:dyDescent="0.2">
      <c r="A91" s="117" t="s">
        <v>64</v>
      </c>
      <c r="B91" s="20" t="s">
        <v>65</v>
      </c>
      <c r="C91" s="118" t="s">
        <v>10</v>
      </c>
      <c r="D91" s="135">
        <v>0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36">
        <v>0</v>
      </c>
      <c r="P91" s="136">
        <v>0</v>
      </c>
      <c r="Q91" s="132"/>
      <c r="R91" s="132"/>
      <c r="S91" s="129">
        <f>IFERROR(VLOOKUP($A91&amp;$B91,'1'!$L$10:$M$49,2,FALSE),0)</f>
        <v>0</v>
      </c>
      <c r="T91" s="129">
        <f>IFERROR(VLOOKUP($A91&amp;$B91,'2'!$L$10:$M$49,2,FALSE),0)</f>
        <v>0</v>
      </c>
      <c r="U91" s="129">
        <f>IFERROR(VLOOKUP($A91&amp;$B91,'3'!$L$10:$M$49,2,FALSE),0)</f>
        <v>0</v>
      </c>
      <c r="V91" s="129">
        <v>0</v>
      </c>
      <c r="W91" s="129">
        <f>IFERROR(VLOOKUP($A91&amp;$B91,'5'!$L$10:$M$49,2,FALSE),0)</f>
        <v>0</v>
      </c>
      <c r="X91" s="129">
        <f>IFERROR(VLOOKUP($A91&amp;$B91,'6'!$L$10:$M$49,2,FALSE),0)</f>
        <v>0</v>
      </c>
      <c r="Y91" s="129">
        <f>IFERROR(VLOOKUP($A91&amp;$B91,'7'!$L$10:$M$49,2,FALSE),0)</f>
        <v>0</v>
      </c>
      <c r="Z91" s="129">
        <f>IFERROR(VLOOKUP($A91&amp;$B91,'8'!$L$10:$M$49,2,FALSE),0)</f>
        <v>0</v>
      </c>
      <c r="AA91" s="129">
        <f>IFERROR(VLOOKUP($A91&amp;$B91,'9'!$L$10:$M$49,2,FALSE),0)</f>
        <v>0</v>
      </c>
      <c r="AB91" s="129">
        <f>IFERROR(VLOOKUP($A91&amp;$B91,'10'!$L$10:$M$49,2,FALSE),0)</f>
        <v>0</v>
      </c>
      <c r="AC91" s="129">
        <v>0</v>
      </c>
      <c r="AD91" s="129">
        <v>0</v>
      </c>
      <c r="AE91" s="129">
        <f>IFERROR(VLOOKUP($A91&amp;$B91,'13'!$L$10:$M$49,2,FALSE),0)</f>
        <v>0</v>
      </c>
      <c r="AF91" s="129">
        <f>IFERROR(VLOOKUP($A91&amp;$B91,'14'!$L$10:$M$49,2,FALSE),0)</f>
        <v>0</v>
      </c>
      <c r="AG91" s="142">
        <v>0</v>
      </c>
      <c r="AH91" s="149">
        <f t="shared" si="39"/>
        <v>0</v>
      </c>
      <c r="AI91" s="144">
        <f t="shared" si="31"/>
        <v>0</v>
      </c>
      <c r="AJ91" s="143"/>
      <c r="AK91" s="16"/>
      <c r="AL91" s="88"/>
      <c r="AN91" s="105" t="str">
        <f t="shared" si="30"/>
        <v>СеминСергей</v>
      </c>
      <c r="AO91" s="105">
        <f t="shared" si="32"/>
        <v>0</v>
      </c>
      <c r="AP91" s="105">
        <f t="shared" si="33"/>
        <v>0</v>
      </c>
      <c r="AQ91" s="105">
        <f t="shared" si="34"/>
        <v>0</v>
      </c>
      <c r="AR91" s="105">
        <f t="shared" si="35"/>
        <v>0</v>
      </c>
      <c r="AS91" s="105">
        <f t="shared" si="36"/>
        <v>0</v>
      </c>
      <c r="AT91" s="105">
        <f t="shared" si="37"/>
        <v>0</v>
      </c>
      <c r="AU91" s="105">
        <f t="shared" si="38"/>
        <v>0</v>
      </c>
      <c r="AV91" s="105">
        <f t="shared" si="40"/>
        <v>0</v>
      </c>
      <c r="AW91" s="105">
        <f t="shared" si="41"/>
        <v>0</v>
      </c>
      <c r="AX91" s="105">
        <f t="shared" si="46"/>
        <v>0</v>
      </c>
      <c r="AY91" s="105">
        <f t="shared" si="42"/>
        <v>0</v>
      </c>
      <c r="AZ91" s="105">
        <f t="shared" si="43"/>
        <v>0</v>
      </c>
      <c r="BA91" s="105">
        <f t="shared" si="44"/>
        <v>0</v>
      </c>
      <c r="BB91" s="105">
        <f t="shared" si="45"/>
        <v>0</v>
      </c>
      <c r="BC91" s="105"/>
    </row>
    <row r="92" spans="1:55" x14ac:dyDescent="0.2">
      <c r="A92" s="117" t="s">
        <v>71</v>
      </c>
      <c r="B92" s="20" t="s">
        <v>24</v>
      </c>
      <c r="C92" s="122" t="s">
        <v>18</v>
      </c>
      <c r="D92" s="135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36">
        <v>0</v>
      </c>
      <c r="O92" s="136">
        <v>0</v>
      </c>
      <c r="P92" s="136">
        <v>0</v>
      </c>
      <c r="Q92" s="132"/>
      <c r="R92" s="132"/>
      <c r="S92" s="129">
        <f>IFERROR(VLOOKUP($A92&amp;$B92,'1'!$L$10:$M$49,2,FALSE),0)</f>
        <v>0</v>
      </c>
      <c r="T92" s="129">
        <f>IFERROR(VLOOKUP($A92&amp;$B92,'2'!$L$10:$M$49,2,FALSE),0)</f>
        <v>0</v>
      </c>
      <c r="U92" s="129">
        <f>IFERROR(VLOOKUP($A92&amp;$B92,'3'!$L$10:$M$49,2,FALSE),0)</f>
        <v>0</v>
      </c>
      <c r="V92" s="129">
        <v>0</v>
      </c>
      <c r="W92" s="129">
        <f>IFERROR(VLOOKUP($A92&amp;$B92,'5'!$L$10:$M$49,2,FALSE),0)</f>
        <v>0</v>
      </c>
      <c r="X92" s="129">
        <f>IFERROR(VLOOKUP($A92&amp;$B92,'6'!$L$10:$M$49,2,FALSE),0)</f>
        <v>0</v>
      </c>
      <c r="Y92" s="129">
        <f>IFERROR(VLOOKUP($A92&amp;$B92,'7'!$L$10:$M$49,2,FALSE),0)</f>
        <v>0</v>
      </c>
      <c r="Z92" s="129">
        <f>IFERROR(VLOOKUP($A92&amp;$B92,'8'!$L$10:$M$49,2,FALSE),0)</f>
        <v>0</v>
      </c>
      <c r="AA92" s="129">
        <f>IFERROR(VLOOKUP($A92&amp;$B92,'9'!$L$10:$M$49,2,FALSE),0)</f>
        <v>0</v>
      </c>
      <c r="AB92" s="129">
        <f>IFERROR(VLOOKUP($A92&amp;$B92,'10'!$L$10:$M$49,2,FALSE),0)</f>
        <v>0</v>
      </c>
      <c r="AC92" s="129">
        <v>0</v>
      </c>
      <c r="AD92" s="129">
        <v>0</v>
      </c>
      <c r="AE92" s="129">
        <f>IFERROR(VLOOKUP($A92&amp;$B92,'13'!$L$10:$M$49,2,FALSE),0)</f>
        <v>0</v>
      </c>
      <c r="AF92" s="129">
        <f>IFERROR(VLOOKUP($A92&amp;$B92,'14'!$L$10:$M$49,2,FALSE),0)</f>
        <v>0</v>
      </c>
      <c r="AG92" s="142">
        <v>0</v>
      </c>
      <c r="AH92" s="149">
        <f t="shared" si="39"/>
        <v>0</v>
      </c>
      <c r="AI92" s="144">
        <f t="shared" si="31"/>
        <v>0</v>
      </c>
      <c r="AJ92" s="143"/>
      <c r="AK92" s="16"/>
      <c r="AL92" s="88"/>
      <c r="AN92" s="105" t="str">
        <f t="shared" si="30"/>
        <v>АбдаловАлексей</v>
      </c>
      <c r="AO92" s="105">
        <f t="shared" si="32"/>
        <v>0</v>
      </c>
      <c r="AP92" s="105">
        <f t="shared" si="33"/>
        <v>0</v>
      </c>
      <c r="AQ92" s="105">
        <f t="shared" si="34"/>
        <v>0</v>
      </c>
      <c r="AR92" s="105">
        <f t="shared" si="35"/>
        <v>0</v>
      </c>
      <c r="AS92" s="105">
        <f t="shared" si="36"/>
        <v>0</v>
      </c>
      <c r="AT92" s="105">
        <f t="shared" si="37"/>
        <v>0</v>
      </c>
      <c r="AU92" s="105">
        <f t="shared" si="38"/>
        <v>0</v>
      </c>
      <c r="AV92" s="105">
        <f t="shared" si="40"/>
        <v>0</v>
      </c>
      <c r="AW92" s="105">
        <f t="shared" si="41"/>
        <v>0</v>
      </c>
      <c r="AX92" s="105">
        <f t="shared" si="46"/>
        <v>0</v>
      </c>
      <c r="AY92" s="105">
        <f t="shared" si="42"/>
        <v>0</v>
      </c>
      <c r="AZ92" s="105">
        <f t="shared" si="43"/>
        <v>0</v>
      </c>
      <c r="BA92" s="105">
        <f t="shared" si="44"/>
        <v>0</v>
      </c>
      <c r="BB92" s="105">
        <f t="shared" si="45"/>
        <v>0</v>
      </c>
      <c r="BC92" s="105"/>
    </row>
    <row r="93" spans="1:55" x14ac:dyDescent="0.2">
      <c r="A93" s="117" t="s">
        <v>72</v>
      </c>
      <c r="B93" s="20" t="s">
        <v>51</v>
      </c>
      <c r="C93" s="118" t="s">
        <v>10</v>
      </c>
      <c r="D93" s="135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36">
        <v>0</v>
      </c>
      <c r="O93" s="136">
        <v>0</v>
      </c>
      <c r="P93" s="136">
        <v>0</v>
      </c>
      <c r="Q93" s="132"/>
      <c r="R93" s="132"/>
      <c r="S93" s="129">
        <f>IFERROR(VLOOKUP($A93&amp;$B93,'1'!$L$10:$M$49,2,FALSE),0)</f>
        <v>0</v>
      </c>
      <c r="T93" s="129">
        <f>IFERROR(VLOOKUP($A93&amp;$B93,'2'!$L$10:$M$49,2,FALSE),0)</f>
        <v>0</v>
      </c>
      <c r="U93" s="129">
        <f>IFERROR(VLOOKUP($A93&amp;$B93,'3'!$L$10:$M$49,2,FALSE),0)</f>
        <v>0</v>
      </c>
      <c r="V93" s="129">
        <v>0</v>
      </c>
      <c r="W93" s="129">
        <f>IFERROR(VLOOKUP($A93&amp;$B93,'5'!$L$10:$M$49,2,FALSE),0)</f>
        <v>0</v>
      </c>
      <c r="X93" s="129">
        <f>IFERROR(VLOOKUP($A93&amp;$B93,'6'!$L$10:$M$49,2,FALSE),0)</f>
        <v>0</v>
      </c>
      <c r="Y93" s="129">
        <f>IFERROR(VLOOKUP($A93&amp;$B93,'7'!$L$10:$M$49,2,FALSE),0)</f>
        <v>0</v>
      </c>
      <c r="Z93" s="129">
        <f>IFERROR(VLOOKUP($A93&amp;$B93,'8'!$L$10:$M$49,2,FALSE),0)</f>
        <v>0</v>
      </c>
      <c r="AA93" s="129">
        <f>IFERROR(VLOOKUP($A93&amp;$B93,'9'!$L$10:$M$49,2,FALSE),0)</f>
        <v>0</v>
      </c>
      <c r="AB93" s="129">
        <f>IFERROR(VLOOKUP($A93&amp;$B93,'10'!$L$10:$M$49,2,FALSE),0)</f>
        <v>0</v>
      </c>
      <c r="AC93" s="129">
        <v>0</v>
      </c>
      <c r="AD93" s="129">
        <v>0</v>
      </c>
      <c r="AE93" s="129">
        <f>IFERROR(VLOOKUP($A93&amp;$B93,'13'!$L$10:$M$49,2,FALSE),0)</f>
        <v>0</v>
      </c>
      <c r="AF93" s="129">
        <f>IFERROR(VLOOKUP($A93&amp;$B93,'14'!$L$10:$M$49,2,FALSE),0)</f>
        <v>0</v>
      </c>
      <c r="AG93" s="142">
        <v>0</v>
      </c>
      <c r="AH93" s="149">
        <f t="shared" si="39"/>
        <v>0</v>
      </c>
      <c r="AI93" s="144">
        <f t="shared" si="31"/>
        <v>0</v>
      </c>
      <c r="AJ93" s="143"/>
      <c r="AK93" s="16"/>
      <c r="AL93" s="88"/>
      <c r="AN93" s="105" t="str">
        <f t="shared" si="30"/>
        <v>КудреватыхАлександр</v>
      </c>
      <c r="AO93" s="105">
        <f t="shared" si="32"/>
        <v>0</v>
      </c>
      <c r="AP93" s="105">
        <f t="shared" si="33"/>
        <v>0</v>
      </c>
      <c r="AQ93" s="105">
        <f t="shared" si="34"/>
        <v>0</v>
      </c>
      <c r="AR93" s="105">
        <f t="shared" si="35"/>
        <v>0</v>
      </c>
      <c r="AS93" s="105">
        <f t="shared" si="36"/>
        <v>0</v>
      </c>
      <c r="AT93" s="105">
        <f t="shared" si="37"/>
        <v>0</v>
      </c>
      <c r="AU93" s="105">
        <f t="shared" si="38"/>
        <v>0</v>
      </c>
      <c r="AV93" s="105">
        <f t="shared" si="40"/>
        <v>0</v>
      </c>
      <c r="AW93" s="105">
        <f t="shared" si="41"/>
        <v>0</v>
      </c>
      <c r="AX93" s="105">
        <f t="shared" si="46"/>
        <v>0</v>
      </c>
      <c r="AY93" s="105">
        <f t="shared" si="42"/>
        <v>0</v>
      </c>
      <c r="AZ93" s="105">
        <f t="shared" si="43"/>
        <v>0</v>
      </c>
      <c r="BA93" s="105">
        <f t="shared" si="44"/>
        <v>0</v>
      </c>
      <c r="BB93" s="105">
        <f t="shared" si="45"/>
        <v>0</v>
      </c>
      <c r="BC93" s="105"/>
    </row>
    <row r="94" spans="1:55" x14ac:dyDescent="0.2">
      <c r="A94" s="117" t="s">
        <v>75</v>
      </c>
      <c r="B94" s="20" t="s">
        <v>76</v>
      </c>
      <c r="C94" s="119" t="s">
        <v>10</v>
      </c>
      <c r="D94" s="135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136">
        <v>0</v>
      </c>
      <c r="M94" s="136">
        <v>0</v>
      </c>
      <c r="N94" s="136">
        <v>0</v>
      </c>
      <c r="O94" s="136">
        <v>0</v>
      </c>
      <c r="P94" s="136">
        <v>0</v>
      </c>
      <c r="Q94" s="132"/>
      <c r="R94" s="132"/>
      <c r="S94" s="129">
        <f>IFERROR(VLOOKUP($A94&amp;$B94,'1'!$L$10:$M$49,2,FALSE),0)</f>
        <v>0</v>
      </c>
      <c r="T94" s="129">
        <f>IFERROR(VLOOKUP($A94&amp;$B94,'2'!$L$10:$M$49,2,FALSE),0)</f>
        <v>0</v>
      </c>
      <c r="U94" s="129">
        <f>IFERROR(VLOOKUP($A94&amp;$B94,'3'!$L$10:$M$49,2,FALSE),0)</f>
        <v>0</v>
      </c>
      <c r="V94" s="129">
        <v>0</v>
      </c>
      <c r="W94" s="129">
        <f>IFERROR(VLOOKUP($A94&amp;$B94,'5'!$L$10:$M$49,2,FALSE),0)</f>
        <v>0</v>
      </c>
      <c r="X94" s="129">
        <f>IFERROR(VLOOKUP($A94&amp;$B94,'6'!$L$10:$M$49,2,FALSE),0)</f>
        <v>0</v>
      </c>
      <c r="Y94" s="129">
        <f>IFERROR(VLOOKUP($A94&amp;$B94,'7'!$L$10:$M$49,2,FALSE),0)</f>
        <v>0</v>
      </c>
      <c r="Z94" s="129">
        <f>IFERROR(VLOOKUP($A94&amp;$B94,'8'!$L$10:$M$49,2,FALSE),0)</f>
        <v>0</v>
      </c>
      <c r="AA94" s="129">
        <f>IFERROR(VLOOKUP($A94&amp;$B94,'9'!$L$10:$M$49,2,FALSE),0)</f>
        <v>0</v>
      </c>
      <c r="AB94" s="129">
        <f>IFERROR(VLOOKUP($A94&amp;$B94,'10'!$L$10:$M$49,2,FALSE),0)</f>
        <v>0</v>
      </c>
      <c r="AC94" s="129">
        <v>0</v>
      </c>
      <c r="AD94" s="129">
        <v>0</v>
      </c>
      <c r="AE94" s="129">
        <f>IFERROR(VLOOKUP($A94&amp;$B94,'13'!$L$10:$M$49,2,FALSE),0)</f>
        <v>0</v>
      </c>
      <c r="AF94" s="129">
        <f>IFERROR(VLOOKUP($A94&amp;$B94,'14'!$L$10:$M$49,2,FALSE),0)</f>
        <v>0</v>
      </c>
      <c r="AG94" s="142">
        <v>0</v>
      </c>
      <c r="AH94" s="149">
        <f t="shared" si="39"/>
        <v>0</v>
      </c>
      <c r="AI94" s="144">
        <f t="shared" si="31"/>
        <v>0</v>
      </c>
      <c r="AJ94" s="143"/>
      <c r="AK94" s="16"/>
      <c r="AL94" s="88"/>
      <c r="AN94" s="105" t="str">
        <f t="shared" si="30"/>
        <v>СафроновПетр</v>
      </c>
      <c r="AO94" s="105">
        <f t="shared" si="32"/>
        <v>0</v>
      </c>
      <c r="AP94" s="105">
        <f t="shared" si="33"/>
        <v>0</v>
      </c>
      <c r="AQ94" s="105">
        <f t="shared" si="34"/>
        <v>0</v>
      </c>
      <c r="AR94" s="105">
        <f t="shared" si="35"/>
        <v>0</v>
      </c>
      <c r="AS94" s="105">
        <f t="shared" si="36"/>
        <v>0</v>
      </c>
      <c r="AT94" s="105">
        <f t="shared" si="37"/>
        <v>0</v>
      </c>
      <c r="AU94" s="105">
        <f t="shared" si="38"/>
        <v>0</v>
      </c>
      <c r="AV94" s="105">
        <f t="shared" si="40"/>
        <v>0</v>
      </c>
      <c r="AW94" s="105">
        <f t="shared" si="41"/>
        <v>0</v>
      </c>
      <c r="AX94" s="105">
        <f t="shared" si="46"/>
        <v>0</v>
      </c>
      <c r="AY94" s="105">
        <f t="shared" si="42"/>
        <v>0</v>
      </c>
      <c r="AZ94" s="105">
        <f t="shared" si="43"/>
        <v>0</v>
      </c>
      <c r="BA94" s="105">
        <f t="shared" si="44"/>
        <v>0</v>
      </c>
      <c r="BB94" s="105">
        <f t="shared" si="45"/>
        <v>0</v>
      </c>
      <c r="BC94" s="105"/>
    </row>
    <row r="95" spans="1:55" x14ac:dyDescent="0.2">
      <c r="A95" s="117" t="s">
        <v>78</v>
      </c>
      <c r="B95" s="20" t="s">
        <v>15</v>
      </c>
      <c r="C95" s="122" t="s">
        <v>18</v>
      </c>
      <c r="D95" s="135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0</v>
      </c>
      <c r="O95" s="136">
        <v>0</v>
      </c>
      <c r="P95" s="136">
        <v>0</v>
      </c>
      <c r="Q95" s="132"/>
      <c r="R95" s="132"/>
      <c r="S95" s="129">
        <f>IFERROR(VLOOKUP($A95&amp;$B95,'1'!$L$10:$M$49,2,FALSE),0)</f>
        <v>0</v>
      </c>
      <c r="T95" s="129">
        <f>IFERROR(VLOOKUP($A95&amp;$B95,'2'!$L$10:$M$49,2,FALSE),0)</f>
        <v>0</v>
      </c>
      <c r="U95" s="129">
        <f>IFERROR(VLOOKUP($A95&amp;$B95,'3'!$L$10:$M$49,2,FALSE),0)</f>
        <v>0</v>
      </c>
      <c r="V95" s="129">
        <v>0</v>
      </c>
      <c r="W95" s="129">
        <f>IFERROR(VLOOKUP($A95&amp;$B95,'5'!$L$10:$M$49,2,FALSE),0)</f>
        <v>0</v>
      </c>
      <c r="X95" s="129">
        <f>IFERROR(VLOOKUP($A95&amp;$B95,'6'!$L$10:$M$49,2,FALSE),0)</f>
        <v>0</v>
      </c>
      <c r="Y95" s="129">
        <f>IFERROR(VLOOKUP($A95&amp;$B95,'7'!$L$10:$M$49,2,FALSE),0)</f>
        <v>0</v>
      </c>
      <c r="Z95" s="129">
        <f>IFERROR(VLOOKUP($A95&amp;$B95,'8'!$L$10:$M$49,2,FALSE),0)</f>
        <v>0</v>
      </c>
      <c r="AA95" s="129">
        <f>IFERROR(VLOOKUP($A95&amp;$B95,'9'!$L$10:$M$49,2,FALSE),0)</f>
        <v>0</v>
      </c>
      <c r="AB95" s="129">
        <f>IFERROR(VLOOKUP($A95&amp;$B95,'10'!$L$10:$M$49,2,FALSE),0)</f>
        <v>0</v>
      </c>
      <c r="AC95" s="129">
        <v>0</v>
      </c>
      <c r="AD95" s="129">
        <v>0</v>
      </c>
      <c r="AE95" s="129">
        <f>IFERROR(VLOOKUP($A95&amp;$B95,'13'!$L$10:$M$49,2,FALSE),0)</f>
        <v>0</v>
      </c>
      <c r="AF95" s="129">
        <f>IFERROR(VLOOKUP($A95&amp;$B95,'14'!$L$10:$M$49,2,FALSE),0)</f>
        <v>0</v>
      </c>
      <c r="AG95" s="142">
        <v>0</v>
      </c>
      <c r="AH95" s="149">
        <f t="shared" si="39"/>
        <v>0</v>
      </c>
      <c r="AI95" s="144">
        <f t="shared" si="31"/>
        <v>0</v>
      </c>
      <c r="AJ95" s="143"/>
      <c r="AK95" s="16"/>
      <c r="AL95" s="88"/>
      <c r="AN95" s="105" t="str">
        <f t="shared" si="30"/>
        <v>АбрамовАндрей</v>
      </c>
      <c r="AO95" s="105">
        <f t="shared" si="32"/>
        <v>0</v>
      </c>
      <c r="AP95" s="105">
        <f t="shared" si="33"/>
        <v>0</v>
      </c>
      <c r="AQ95" s="105">
        <f t="shared" si="34"/>
        <v>0</v>
      </c>
      <c r="AR95" s="105">
        <f t="shared" si="35"/>
        <v>0</v>
      </c>
      <c r="AS95" s="105">
        <f t="shared" si="36"/>
        <v>0</v>
      </c>
      <c r="AT95" s="105">
        <f t="shared" si="37"/>
        <v>0</v>
      </c>
      <c r="AU95" s="105">
        <f t="shared" si="38"/>
        <v>0</v>
      </c>
      <c r="AV95" s="105">
        <f t="shared" si="40"/>
        <v>0</v>
      </c>
      <c r="AW95" s="105">
        <f t="shared" si="41"/>
        <v>0</v>
      </c>
      <c r="AX95" s="105">
        <f t="shared" si="46"/>
        <v>0</v>
      </c>
      <c r="AY95" s="105">
        <f t="shared" si="42"/>
        <v>0</v>
      </c>
      <c r="AZ95" s="105">
        <f t="shared" si="43"/>
        <v>0</v>
      </c>
      <c r="BA95" s="105">
        <f t="shared" si="44"/>
        <v>0</v>
      </c>
      <c r="BB95" s="105">
        <f t="shared" si="45"/>
        <v>0</v>
      </c>
      <c r="BC95" s="105"/>
    </row>
    <row r="96" spans="1:55" x14ac:dyDescent="0.2">
      <c r="A96" s="117" t="s">
        <v>81</v>
      </c>
      <c r="B96" s="20" t="s">
        <v>82</v>
      </c>
      <c r="C96" s="118" t="s">
        <v>18</v>
      </c>
      <c r="D96" s="135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136">
        <v>0</v>
      </c>
      <c r="M96" s="136">
        <v>0</v>
      </c>
      <c r="N96" s="136">
        <v>0</v>
      </c>
      <c r="O96" s="136">
        <v>0</v>
      </c>
      <c r="P96" s="136">
        <v>0</v>
      </c>
      <c r="Q96" s="132"/>
      <c r="R96" s="132"/>
      <c r="S96" s="129">
        <f>IFERROR(VLOOKUP($A96&amp;$B96,'1'!$L$10:$M$49,2,FALSE),0)</f>
        <v>0</v>
      </c>
      <c r="T96" s="129">
        <f>IFERROR(VLOOKUP($A96&amp;$B96,'2'!$L$10:$M$49,2,FALSE),0)</f>
        <v>0</v>
      </c>
      <c r="U96" s="129">
        <f>IFERROR(VLOOKUP($A96&amp;$B96,'3'!$L$10:$M$49,2,FALSE),0)</f>
        <v>0</v>
      </c>
      <c r="V96" s="129">
        <v>0</v>
      </c>
      <c r="W96" s="129">
        <f>IFERROR(VLOOKUP($A96&amp;$B96,'5'!$L$10:$M$49,2,FALSE),0)</f>
        <v>0</v>
      </c>
      <c r="X96" s="129">
        <f>IFERROR(VLOOKUP($A96&amp;$B96,'6'!$L$10:$M$49,2,FALSE),0)</f>
        <v>0</v>
      </c>
      <c r="Y96" s="129">
        <f>IFERROR(VLOOKUP($A96&amp;$B96,'7'!$L$10:$M$49,2,FALSE),0)</f>
        <v>0</v>
      </c>
      <c r="Z96" s="129">
        <f>IFERROR(VLOOKUP($A96&amp;$B96,'8'!$L$10:$M$49,2,FALSE),0)</f>
        <v>0</v>
      </c>
      <c r="AA96" s="129">
        <f>IFERROR(VLOOKUP($A96&amp;$B96,'9'!$L$10:$M$49,2,FALSE),0)</f>
        <v>0</v>
      </c>
      <c r="AB96" s="129">
        <f>IFERROR(VLOOKUP($A96&amp;$B96,'10'!$L$10:$M$49,2,FALSE),0)</f>
        <v>0</v>
      </c>
      <c r="AC96" s="129">
        <v>0</v>
      </c>
      <c r="AD96" s="129">
        <v>0</v>
      </c>
      <c r="AE96" s="129">
        <f>IFERROR(VLOOKUP($A96&amp;$B96,'13'!$L$10:$M$49,2,FALSE),0)</f>
        <v>0</v>
      </c>
      <c r="AF96" s="129">
        <f>IFERROR(VLOOKUP($A96&amp;$B96,'14'!$L$10:$M$49,2,FALSE),0)</f>
        <v>0</v>
      </c>
      <c r="AG96" s="142">
        <v>0</v>
      </c>
      <c r="AH96" s="149">
        <f t="shared" si="39"/>
        <v>0</v>
      </c>
      <c r="AI96" s="144">
        <f t="shared" si="31"/>
        <v>0</v>
      </c>
      <c r="AJ96" s="143"/>
      <c r="AK96" s="16"/>
      <c r="AL96" s="88"/>
      <c r="AN96" s="105" t="str">
        <f t="shared" si="30"/>
        <v>ДареевАлдар</v>
      </c>
      <c r="AO96" s="105">
        <f t="shared" si="32"/>
        <v>0</v>
      </c>
      <c r="AP96" s="105">
        <f t="shared" si="33"/>
        <v>0</v>
      </c>
      <c r="AQ96" s="105">
        <f t="shared" si="34"/>
        <v>0</v>
      </c>
      <c r="AR96" s="105">
        <f t="shared" si="35"/>
        <v>0</v>
      </c>
      <c r="AS96" s="105">
        <f t="shared" si="36"/>
        <v>0</v>
      </c>
      <c r="AT96" s="105">
        <f t="shared" si="37"/>
        <v>0</v>
      </c>
      <c r="AU96" s="105">
        <f t="shared" si="38"/>
        <v>0</v>
      </c>
      <c r="AV96" s="105">
        <f t="shared" si="40"/>
        <v>0</v>
      </c>
      <c r="AW96" s="105">
        <f t="shared" si="41"/>
        <v>0</v>
      </c>
      <c r="AX96" s="105">
        <f t="shared" si="46"/>
        <v>0</v>
      </c>
      <c r="AY96" s="105">
        <f t="shared" si="42"/>
        <v>0</v>
      </c>
      <c r="AZ96" s="105">
        <f t="shared" si="43"/>
        <v>0</v>
      </c>
      <c r="BA96" s="105">
        <f t="shared" si="44"/>
        <v>0</v>
      </c>
      <c r="BB96" s="105">
        <f t="shared" si="45"/>
        <v>0</v>
      </c>
      <c r="BC96" s="105"/>
    </row>
    <row r="97" spans="1:55" x14ac:dyDescent="0.2">
      <c r="A97" s="117" t="s">
        <v>86</v>
      </c>
      <c r="B97" s="20" t="s">
        <v>87</v>
      </c>
      <c r="C97" s="122" t="s">
        <v>10</v>
      </c>
      <c r="D97" s="135">
        <v>0</v>
      </c>
      <c r="E97" s="136">
        <v>0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136">
        <v>0</v>
      </c>
      <c r="M97" s="136">
        <v>0</v>
      </c>
      <c r="N97" s="136">
        <v>0</v>
      </c>
      <c r="O97" s="136">
        <v>0</v>
      </c>
      <c r="P97" s="136">
        <v>0</v>
      </c>
      <c r="Q97" s="132"/>
      <c r="R97" s="132"/>
      <c r="S97" s="129">
        <f>IFERROR(VLOOKUP($A97&amp;$B97,'1'!$L$10:$M$49,2,FALSE),0)</f>
        <v>0</v>
      </c>
      <c r="T97" s="129">
        <f>IFERROR(VLOOKUP($A97&amp;$B97,'2'!$L$10:$M$49,2,FALSE),0)</f>
        <v>0</v>
      </c>
      <c r="U97" s="129">
        <f>IFERROR(VLOOKUP($A97&amp;$B97,'3'!$L$10:$M$49,2,FALSE),0)</f>
        <v>0</v>
      </c>
      <c r="V97" s="129">
        <v>0</v>
      </c>
      <c r="W97" s="129">
        <f>IFERROR(VLOOKUP($A97&amp;$B97,'5'!$L$10:$M$49,2,FALSE),0)</f>
        <v>0</v>
      </c>
      <c r="X97" s="129">
        <f>IFERROR(VLOOKUP($A97&amp;$B97,'6'!$L$10:$M$49,2,FALSE),0)</f>
        <v>0</v>
      </c>
      <c r="Y97" s="129">
        <f>IFERROR(VLOOKUP($A97&amp;$B97,'7'!$L$10:$M$49,2,FALSE),0)</f>
        <v>0</v>
      </c>
      <c r="Z97" s="129">
        <f>IFERROR(VLOOKUP($A97&amp;$B97,'8'!$L$10:$M$49,2,FALSE),0)</f>
        <v>0</v>
      </c>
      <c r="AA97" s="129">
        <f>IFERROR(VLOOKUP($A97&amp;$B97,'9'!$L$10:$M$49,2,FALSE),0)</f>
        <v>0</v>
      </c>
      <c r="AB97" s="129">
        <f>IFERROR(VLOOKUP($A97&amp;$B97,'10'!$L$10:$M$49,2,FALSE),0)</f>
        <v>0</v>
      </c>
      <c r="AC97" s="129">
        <v>0</v>
      </c>
      <c r="AD97" s="129">
        <v>0</v>
      </c>
      <c r="AE97" s="129">
        <f>IFERROR(VLOOKUP($A97&amp;$B97,'13'!$L$10:$M$49,2,FALSE),0)</f>
        <v>0</v>
      </c>
      <c r="AF97" s="129">
        <f>IFERROR(VLOOKUP($A97&amp;$B97,'14'!$L$10:$M$49,2,FALSE),0)</f>
        <v>0</v>
      </c>
      <c r="AG97" s="142">
        <v>0</v>
      </c>
      <c r="AH97" s="149">
        <f t="shared" si="39"/>
        <v>0</v>
      </c>
      <c r="AI97" s="144">
        <f t="shared" si="31"/>
        <v>0</v>
      </c>
      <c r="AJ97" s="143"/>
      <c r="AK97" s="16"/>
      <c r="AL97" s="88"/>
      <c r="AN97" s="105" t="str">
        <f t="shared" si="30"/>
        <v>РославскийПавел</v>
      </c>
      <c r="AO97" s="105">
        <f t="shared" si="32"/>
        <v>0</v>
      </c>
      <c r="AP97" s="105">
        <f t="shared" si="33"/>
        <v>0</v>
      </c>
      <c r="AQ97" s="105">
        <f t="shared" si="34"/>
        <v>0</v>
      </c>
      <c r="AR97" s="105">
        <f t="shared" si="35"/>
        <v>0</v>
      </c>
      <c r="AS97" s="105">
        <f t="shared" si="36"/>
        <v>0</v>
      </c>
      <c r="AT97" s="105">
        <f t="shared" si="37"/>
        <v>0</v>
      </c>
      <c r="AU97" s="105">
        <f t="shared" si="38"/>
        <v>0</v>
      </c>
      <c r="AV97" s="105">
        <f t="shared" si="40"/>
        <v>0</v>
      </c>
      <c r="AW97" s="105">
        <f t="shared" si="41"/>
        <v>0</v>
      </c>
      <c r="AX97" s="105">
        <f t="shared" si="46"/>
        <v>0</v>
      </c>
      <c r="AY97" s="105">
        <f t="shared" si="42"/>
        <v>0</v>
      </c>
      <c r="AZ97" s="105">
        <f t="shared" si="43"/>
        <v>0</v>
      </c>
      <c r="BA97" s="105">
        <f t="shared" si="44"/>
        <v>0</v>
      </c>
      <c r="BB97" s="105">
        <f t="shared" si="45"/>
        <v>0</v>
      </c>
      <c r="BC97" s="105"/>
    </row>
    <row r="98" spans="1:55" x14ac:dyDescent="0.2">
      <c r="A98" s="124" t="s">
        <v>88</v>
      </c>
      <c r="B98" s="24" t="s">
        <v>63</v>
      </c>
      <c r="C98" s="137" t="s">
        <v>18</v>
      </c>
      <c r="D98" s="135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36">
        <v>0</v>
      </c>
      <c r="O98" s="136">
        <v>0</v>
      </c>
      <c r="P98" s="136">
        <v>0</v>
      </c>
      <c r="Q98" s="132"/>
      <c r="R98" s="132"/>
      <c r="S98" s="129">
        <f>IFERROR(VLOOKUP($A98&amp;$B98,'1'!$L$10:$M$49,2,FALSE),0)</f>
        <v>0</v>
      </c>
      <c r="T98" s="129">
        <f>IFERROR(VLOOKUP($A98&amp;$B98,'2'!$L$10:$M$49,2,FALSE),0)</f>
        <v>0</v>
      </c>
      <c r="U98" s="129">
        <f>IFERROR(VLOOKUP($A98&amp;$B98,'3'!$L$10:$M$49,2,FALSE),0)</f>
        <v>0</v>
      </c>
      <c r="V98" s="129">
        <v>0</v>
      </c>
      <c r="W98" s="129">
        <f>IFERROR(VLOOKUP($A98&amp;$B98,'5'!$L$10:$M$49,2,FALSE),0)</f>
        <v>0</v>
      </c>
      <c r="X98" s="129">
        <f>IFERROR(VLOOKUP($A98&amp;$B98,'6'!$L$10:$M$49,2,FALSE),0)</f>
        <v>0</v>
      </c>
      <c r="Y98" s="129">
        <f>IFERROR(VLOOKUP($A98&amp;$B98,'7'!$L$10:$M$49,2,FALSE),0)</f>
        <v>0</v>
      </c>
      <c r="Z98" s="129">
        <f>IFERROR(VLOOKUP($A98&amp;$B98,'8'!$L$10:$M$49,2,FALSE),0)</f>
        <v>0</v>
      </c>
      <c r="AA98" s="129">
        <f>IFERROR(VLOOKUP($A98&amp;$B98,'9'!$L$10:$M$49,2,FALSE),0)</f>
        <v>0</v>
      </c>
      <c r="AB98" s="129">
        <f>IFERROR(VLOOKUP($A98&amp;$B98,'10'!$L$10:$M$49,2,FALSE),0)</f>
        <v>0</v>
      </c>
      <c r="AC98" s="129">
        <v>0</v>
      </c>
      <c r="AD98" s="129">
        <v>0</v>
      </c>
      <c r="AE98" s="129">
        <f>IFERROR(VLOOKUP($A98&amp;$B98,'13'!$L$10:$M$49,2,FALSE),0)</f>
        <v>0</v>
      </c>
      <c r="AF98" s="129">
        <f>IFERROR(VLOOKUP($A98&amp;$B98,'14'!$L$10:$M$49,2,FALSE),0)</f>
        <v>0</v>
      </c>
      <c r="AG98" s="142">
        <v>0</v>
      </c>
      <c r="AH98" s="149">
        <f t="shared" si="39"/>
        <v>0</v>
      </c>
      <c r="AI98" s="144">
        <f t="shared" si="31"/>
        <v>0</v>
      </c>
      <c r="AJ98" s="143"/>
      <c r="AK98" s="16"/>
      <c r="AL98" s="88"/>
      <c r="AN98" s="105" t="str">
        <f t="shared" si="30"/>
        <v>МогилевИлья</v>
      </c>
      <c r="AO98" s="105">
        <f t="shared" si="32"/>
        <v>0</v>
      </c>
      <c r="AP98" s="105">
        <f t="shared" si="33"/>
        <v>0</v>
      </c>
      <c r="AQ98" s="105">
        <f t="shared" si="34"/>
        <v>0</v>
      </c>
      <c r="AR98" s="105">
        <f t="shared" si="35"/>
        <v>0</v>
      </c>
      <c r="AS98" s="105">
        <f t="shared" si="36"/>
        <v>0</v>
      </c>
      <c r="AT98" s="105">
        <f t="shared" si="37"/>
        <v>0</v>
      </c>
      <c r="AU98" s="105">
        <f t="shared" si="38"/>
        <v>0</v>
      </c>
      <c r="AV98" s="105">
        <f t="shared" si="40"/>
        <v>0</v>
      </c>
      <c r="AW98" s="105">
        <f t="shared" si="41"/>
        <v>0</v>
      </c>
      <c r="AX98" s="105">
        <f t="shared" si="46"/>
        <v>0</v>
      </c>
      <c r="AY98" s="105">
        <f t="shared" si="42"/>
        <v>0</v>
      </c>
      <c r="AZ98" s="105">
        <f t="shared" si="43"/>
        <v>0</v>
      </c>
      <c r="BA98" s="105">
        <f t="shared" si="44"/>
        <v>0</v>
      </c>
      <c r="BB98" s="105">
        <f t="shared" si="45"/>
        <v>0</v>
      </c>
      <c r="BC98" s="105"/>
    </row>
    <row r="99" spans="1:55" x14ac:dyDescent="0.2">
      <c r="A99" s="124" t="s">
        <v>90</v>
      </c>
      <c r="B99" s="24" t="s">
        <v>91</v>
      </c>
      <c r="C99" s="137" t="s">
        <v>10</v>
      </c>
      <c r="D99" s="135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36">
        <v>0</v>
      </c>
      <c r="P99" s="136">
        <v>0</v>
      </c>
      <c r="Q99" s="132"/>
      <c r="R99" s="132"/>
      <c r="S99" s="129">
        <f>IFERROR(VLOOKUP($A99&amp;$B99,'1'!$L$10:$M$49,2,FALSE),0)</f>
        <v>0</v>
      </c>
      <c r="T99" s="129">
        <f>IFERROR(VLOOKUP($A99&amp;$B99,'2'!$L$10:$M$49,2,FALSE),0)</f>
        <v>0</v>
      </c>
      <c r="U99" s="129">
        <f>IFERROR(VLOOKUP($A99&amp;$B99,'3'!$L$10:$M$49,2,FALSE),0)</f>
        <v>0</v>
      </c>
      <c r="V99" s="129">
        <v>0</v>
      </c>
      <c r="W99" s="129">
        <f>IFERROR(VLOOKUP($A99&amp;$B99,'5'!$L$10:$M$49,2,FALSE),0)</f>
        <v>0</v>
      </c>
      <c r="X99" s="129">
        <f>IFERROR(VLOOKUP($A99&amp;$B99,'6'!$L$10:$M$49,2,FALSE),0)</f>
        <v>0</v>
      </c>
      <c r="Y99" s="129">
        <f>IFERROR(VLOOKUP($A99&amp;$B99,'7'!$L$10:$M$49,2,FALSE),0)</f>
        <v>0</v>
      </c>
      <c r="Z99" s="129">
        <f>IFERROR(VLOOKUP($A99&amp;$B99,'8'!$L$10:$M$49,2,FALSE),0)</f>
        <v>0</v>
      </c>
      <c r="AA99" s="129">
        <f>IFERROR(VLOOKUP($A99&amp;$B99,'9'!$L$10:$M$49,2,FALSE),0)</f>
        <v>0</v>
      </c>
      <c r="AB99" s="129">
        <f>IFERROR(VLOOKUP($A99&amp;$B99,'10'!$L$10:$M$49,2,FALSE),0)</f>
        <v>0</v>
      </c>
      <c r="AC99" s="129">
        <v>0</v>
      </c>
      <c r="AD99" s="129">
        <v>0</v>
      </c>
      <c r="AE99" s="129">
        <f>IFERROR(VLOOKUP($A99&amp;$B99,'13'!$L$10:$M$49,2,FALSE),0)</f>
        <v>0</v>
      </c>
      <c r="AF99" s="129">
        <f>IFERROR(VLOOKUP($A99&amp;$B99,'14'!$L$10:$M$49,2,FALSE),0)</f>
        <v>0</v>
      </c>
      <c r="AG99" s="142">
        <v>0</v>
      </c>
      <c r="AH99" s="149">
        <f t="shared" si="39"/>
        <v>0</v>
      </c>
      <c r="AI99" s="144">
        <f t="shared" si="31"/>
        <v>0</v>
      </c>
      <c r="AJ99" s="143"/>
      <c r="AK99" s="16"/>
      <c r="AL99" s="88"/>
      <c r="AN99" s="105" t="str">
        <f t="shared" si="30"/>
        <v>ЛукинВиталий</v>
      </c>
      <c r="AO99" s="105">
        <f t="shared" si="32"/>
        <v>0</v>
      </c>
      <c r="AP99" s="105">
        <f t="shared" si="33"/>
        <v>0</v>
      </c>
      <c r="AQ99" s="105">
        <f t="shared" si="34"/>
        <v>0</v>
      </c>
      <c r="AR99" s="105">
        <f t="shared" si="35"/>
        <v>0</v>
      </c>
      <c r="AS99" s="105">
        <f t="shared" si="36"/>
        <v>0</v>
      </c>
      <c r="AT99" s="105">
        <f t="shared" si="37"/>
        <v>0</v>
      </c>
      <c r="AU99" s="105">
        <f t="shared" si="38"/>
        <v>0</v>
      </c>
      <c r="AV99" s="105">
        <f t="shared" si="40"/>
        <v>0</v>
      </c>
      <c r="AW99" s="105">
        <f t="shared" si="41"/>
        <v>0</v>
      </c>
      <c r="AX99" s="105">
        <f t="shared" si="46"/>
        <v>0</v>
      </c>
      <c r="AY99" s="105">
        <f t="shared" si="42"/>
        <v>0</v>
      </c>
      <c r="AZ99" s="105">
        <f t="shared" si="43"/>
        <v>0</v>
      </c>
      <c r="BA99" s="105">
        <f t="shared" si="44"/>
        <v>0</v>
      </c>
      <c r="BB99" s="105">
        <f t="shared" si="45"/>
        <v>0</v>
      </c>
      <c r="BC99" s="105"/>
    </row>
    <row r="100" spans="1:55" x14ac:dyDescent="0.2">
      <c r="A100" s="120" t="s">
        <v>92</v>
      </c>
      <c r="B100" s="23" t="s">
        <v>93</v>
      </c>
      <c r="C100" s="118"/>
      <c r="D100" s="135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136">
        <v>0</v>
      </c>
      <c r="M100" s="136">
        <v>0</v>
      </c>
      <c r="N100" s="136">
        <v>0</v>
      </c>
      <c r="O100" s="136">
        <v>0</v>
      </c>
      <c r="P100" s="136">
        <v>0</v>
      </c>
      <c r="Q100" s="132"/>
      <c r="R100" s="132"/>
      <c r="S100" s="129">
        <f>IFERROR(VLOOKUP($A100&amp;$B100,'1'!$L$10:$M$49,2,FALSE),0)</f>
        <v>0</v>
      </c>
      <c r="T100" s="129">
        <f>IFERROR(VLOOKUP($A100&amp;$B100,'2'!$L$10:$M$49,2,FALSE),0)</f>
        <v>0</v>
      </c>
      <c r="U100" s="129">
        <f>IFERROR(VLOOKUP($A100&amp;$B100,'3'!$L$10:$M$49,2,FALSE),0)</f>
        <v>0</v>
      </c>
      <c r="V100" s="129">
        <v>0</v>
      </c>
      <c r="W100" s="129">
        <f>IFERROR(VLOOKUP($A100&amp;$B100,'5'!$L$10:$M$49,2,FALSE),0)</f>
        <v>0</v>
      </c>
      <c r="X100" s="129">
        <f>IFERROR(VLOOKUP($A100&amp;$B100,'6'!$L$10:$M$49,2,FALSE),0)</f>
        <v>0</v>
      </c>
      <c r="Y100" s="129">
        <f>IFERROR(VLOOKUP($A100&amp;$B100,'7'!$L$10:$M$49,2,FALSE),0)</f>
        <v>0</v>
      </c>
      <c r="Z100" s="129">
        <f>IFERROR(VLOOKUP($A100&amp;$B100,'8'!$L$10:$M$49,2,FALSE),0)</f>
        <v>0</v>
      </c>
      <c r="AA100" s="129">
        <f>IFERROR(VLOOKUP($A100&amp;$B100,'9'!$L$10:$M$49,2,FALSE),0)</f>
        <v>0</v>
      </c>
      <c r="AB100" s="129">
        <f>IFERROR(VLOOKUP($A100&amp;$B100,'10'!$L$10:$M$49,2,FALSE),0)</f>
        <v>0</v>
      </c>
      <c r="AC100" s="129">
        <v>0</v>
      </c>
      <c r="AD100" s="129">
        <v>0</v>
      </c>
      <c r="AE100" s="129">
        <f>IFERROR(VLOOKUP($A100&amp;$B100,'13'!$L$10:$M$49,2,FALSE),0)</f>
        <v>0</v>
      </c>
      <c r="AF100" s="129">
        <f>IFERROR(VLOOKUP($A100&amp;$B100,'14'!$L$10:$M$49,2,FALSE),0)</f>
        <v>0</v>
      </c>
      <c r="AG100" s="142">
        <v>0</v>
      </c>
      <c r="AH100" s="149">
        <f t="shared" si="39"/>
        <v>0</v>
      </c>
      <c r="AI100" s="144">
        <f t="shared" si="31"/>
        <v>0</v>
      </c>
      <c r="AJ100" s="143"/>
      <c r="AK100" s="16"/>
      <c r="AL100" s="88"/>
      <c r="AN100" s="105" t="str">
        <f t="shared" si="30"/>
        <v>АнтоновАнтон</v>
      </c>
      <c r="AO100" s="105">
        <f t="shared" si="32"/>
        <v>0</v>
      </c>
      <c r="AP100" s="105">
        <f t="shared" si="33"/>
        <v>0</v>
      </c>
      <c r="AQ100" s="105">
        <f t="shared" si="34"/>
        <v>0</v>
      </c>
      <c r="AR100" s="105">
        <f t="shared" si="35"/>
        <v>0</v>
      </c>
      <c r="AS100" s="105">
        <f t="shared" si="36"/>
        <v>0</v>
      </c>
      <c r="AT100" s="105">
        <f t="shared" si="37"/>
        <v>0</v>
      </c>
      <c r="AU100" s="105">
        <f t="shared" si="38"/>
        <v>0</v>
      </c>
      <c r="AV100" s="105">
        <f t="shared" si="40"/>
        <v>0</v>
      </c>
      <c r="AW100" s="105">
        <f t="shared" si="41"/>
        <v>0</v>
      </c>
      <c r="AX100" s="105">
        <f t="shared" si="46"/>
        <v>0</v>
      </c>
      <c r="AY100" s="105">
        <f t="shared" si="42"/>
        <v>0</v>
      </c>
      <c r="AZ100" s="105">
        <f t="shared" si="43"/>
        <v>0</v>
      </c>
      <c r="BA100" s="105">
        <f t="shared" si="44"/>
        <v>0</v>
      </c>
      <c r="BB100" s="105">
        <f t="shared" si="45"/>
        <v>0</v>
      </c>
      <c r="BC100" s="105"/>
    </row>
    <row r="101" spans="1:55" x14ac:dyDescent="0.2">
      <c r="A101" s="117" t="s">
        <v>94</v>
      </c>
      <c r="B101" s="20" t="s">
        <v>54</v>
      </c>
      <c r="C101" s="118" t="s">
        <v>10</v>
      </c>
      <c r="D101" s="135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2"/>
      <c r="R101" s="132"/>
      <c r="S101" s="129">
        <f>IFERROR(VLOOKUP($A101&amp;$B101,'1'!$L$10:$M$49,2,FALSE),0)</f>
        <v>0</v>
      </c>
      <c r="T101" s="129">
        <f>IFERROR(VLOOKUP($A101&amp;$B101,'2'!$L$10:$M$49,2,FALSE),0)</f>
        <v>0</v>
      </c>
      <c r="U101" s="129">
        <f>IFERROR(VLOOKUP($A101&amp;$B101,'3'!$L$10:$M$49,2,FALSE),0)</f>
        <v>0</v>
      </c>
      <c r="V101" s="129">
        <v>0</v>
      </c>
      <c r="W101" s="129">
        <f>IFERROR(VLOOKUP($A101&amp;$B101,'5'!$L$10:$M$49,2,FALSE),0)</f>
        <v>0</v>
      </c>
      <c r="X101" s="129">
        <f>IFERROR(VLOOKUP($A101&amp;$B101,'6'!$L$10:$M$49,2,FALSE),0)</f>
        <v>0</v>
      </c>
      <c r="Y101" s="129">
        <f>IFERROR(VLOOKUP($A101&amp;$B101,'7'!$L$10:$M$49,2,FALSE),0)</f>
        <v>0</v>
      </c>
      <c r="Z101" s="129">
        <f>IFERROR(VLOOKUP($A101&amp;$B101,'8'!$L$10:$M$49,2,FALSE),0)</f>
        <v>0</v>
      </c>
      <c r="AA101" s="129">
        <f>IFERROR(VLOOKUP($A101&amp;$B101,'9'!$L$10:$M$49,2,FALSE),0)</f>
        <v>0</v>
      </c>
      <c r="AB101" s="129">
        <f>IFERROR(VLOOKUP($A101&amp;$B101,'10'!$L$10:$M$49,2,FALSE),0)</f>
        <v>0</v>
      </c>
      <c r="AC101" s="129">
        <v>0</v>
      </c>
      <c r="AD101" s="129">
        <v>0</v>
      </c>
      <c r="AE101" s="129">
        <f>IFERROR(VLOOKUP($A101&amp;$B101,'13'!$L$10:$M$49,2,FALSE),0)</f>
        <v>0</v>
      </c>
      <c r="AF101" s="129">
        <f>IFERROR(VLOOKUP($A101&amp;$B101,'14'!$L$10:$M$49,2,FALSE),0)</f>
        <v>0</v>
      </c>
      <c r="AG101" s="142">
        <v>0</v>
      </c>
      <c r="AH101" s="149">
        <f t="shared" si="39"/>
        <v>0</v>
      </c>
      <c r="AI101" s="144">
        <f t="shared" si="31"/>
        <v>0</v>
      </c>
      <c r="AJ101" s="143"/>
      <c r="AK101" s="16"/>
      <c r="AL101" s="88"/>
      <c r="AN101" s="105" t="str">
        <f t="shared" ref="AN101:AN132" si="47">A101&amp;B101</f>
        <v>ПудовИван</v>
      </c>
      <c r="AO101" s="105">
        <f t="shared" si="32"/>
        <v>0</v>
      </c>
      <c r="AP101" s="105">
        <f t="shared" si="33"/>
        <v>0</v>
      </c>
      <c r="AQ101" s="105">
        <f t="shared" si="34"/>
        <v>0</v>
      </c>
      <c r="AR101" s="105">
        <f t="shared" si="35"/>
        <v>0</v>
      </c>
      <c r="AS101" s="105">
        <f t="shared" si="36"/>
        <v>0</v>
      </c>
      <c r="AT101" s="105">
        <f t="shared" si="37"/>
        <v>0</v>
      </c>
      <c r="AU101" s="105">
        <f t="shared" si="38"/>
        <v>0</v>
      </c>
      <c r="AV101" s="105">
        <f t="shared" si="40"/>
        <v>0</v>
      </c>
      <c r="AW101" s="105">
        <f t="shared" si="41"/>
        <v>0</v>
      </c>
      <c r="AX101" s="105">
        <f t="shared" si="46"/>
        <v>0</v>
      </c>
      <c r="AY101" s="105">
        <f t="shared" si="42"/>
        <v>0</v>
      </c>
      <c r="AZ101" s="105">
        <f t="shared" si="43"/>
        <v>0</v>
      </c>
      <c r="BA101" s="105">
        <f t="shared" si="44"/>
        <v>0</v>
      </c>
      <c r="BB101" s="105">
        <f t="shared" si="45"/>
        <v>0</v>
      </c>
      <c r="BC101" s="105"/>
    </row>
    <row r="102" spans="1:55" x14ac:dyDescent="0.2">
      <c r="A102" s="124" t="s">
        <v>95</v>
      </c>
      <c r="B102" s="24" t="s">
        <v>96</v>
      </c>
      <c r="C102" s="125" t="s">
        <v>10</v>
      </c>
      <c r="D102" s="135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2"/>
      <c r="R102" s="132"/>
      <c r="S102" s="129">
        <f>IFERROR(VLOOKUP($A102&amp;$B102,'1'!$L$10:$M$49,2,FALSE),0)</f>
        <v>0</v>
      </c>
      <c r="T102" s="129">
        <f>IFERROR(VLOOKUP($A102&amp;$B102,'2'!$L$10:$M$49,2,FALSE),0)</f>
        <v>0</v>
      </c>
      <c r="U102" s="129">
        <f>IFERROR(VLOOKUP($A102&amp;$B102,'3'!$L$10:$M$49,2,FALSE),0)</f>
        <v>0</v>
      </c>
      <c r="V102" s="129">
        <v>0</v>
      </c>
      <c r="W102" s="129">
        <f>IFERROR(VLOOKUP($A102&amp;$B102,'5'!$L$10:$M$49,2,FALSE),0)</f>
        <v>0</v>
      </c>
      <c r="X102" s="129">
        <f>IFERROR(VLOOKUP($A102&amp;$B102,'6'!$L$10:$M$49,2,FALSE),0)</f>
        <v>0</v>
      </c>
      <c r="Y102" s="129">
        <f>IFERROR(VLOOKUP($A102&amp;$B102,'7'!$L$10:$M$49,2,FALSE),0)</f>
        <v>0</v>
      </c>
      <c r="Z102" s="129">
        <f>IFERROR(VLOOKUP($A102&amp;$B102,'8'!$L$10:$M$49,2,FALSE),0)</f>
        <v>0</v>
      </c>
      <c r="AA102" s="129">
        <f>IFERROR(VLOOKUP($A102&amp;$B102,'9'!$L$10:$M$49,2,FALSE),0)</f>
        <v>0</v>
      </c>
      <c r="AB102" s="129">
        <f>IFERROR(VLOOKUP($A102&amp;$B102,'10'!$L$10:$M$49,2,FALSE),0)</f>
        <v>0</v>
      </c>
      <c r="AC102" s="129">
        <v>0</v>
      </c>
      <c r="AD102" s="129">
        <v>0</v>
      </c>
      <c r="AE102" s="129">
        <f>IFERROR(VLOOKUP($A102&amp;$B102,'13'!$L$10:$M$49,2,FALSE),0)</f>
        <v>0</v>
      </c>
      <c r="AF102" s="129">
        <f>IFERROR(VLOOKUP($A102&amp;$B102,'14'!$L$10:$M$49,2,FALSE),0)</f>
        <v>0</v>
      </c>
      <c r="AG102" s="142">
        <v>0</v>
      </c>
      <c r="AH102" s="149">
        <f t="shared" si="39"/>
        <v>0</v>
      </c>
      <c r="AI102" s="144">
        <f t="shared" ref="AI102:AI133" si="48">LARGE(S102:AG102,1)+LARGE(S102:AG102,2)+LARGE(S102:AG102,3)</f>
        <v>0</v>
      </c>
      <c r="AJ102" s="143"/>
      <c r="AK102" s="16"/>
      <c r="AL102" s="88"/>
      <c r="AN102" s="105" t="str">
        <f t="shared" si="47"/>
        <v>АдлиФаррух</v>
      </c>
      <c r="AO102" s="105">
        <f t="shared" ref="AO102:AO132" si="49">LARGE($D102:$R102,1)+LARGE($D102:$R102,2)+LARGE($D102:$R102,3)</f>
        <v>0</v>
      </c>
      <c r="AP102" s="105">
        <f t="shared" ref="AP102:AP132" si="50">LARGE($E102:$S102,1)+LARGE($E102:$S102,2)+LARGE($E102:$S102,3)</f>
        <v>0</v>
      </c>
      <c r="AQ102" s="105">
        <f t="shared" ref="AQ102:AQ132" si="51">LARGE($F102:$T102,1)+LARGE($F102:$T102,2)+LARGE($F102:$T102,3)</f>
        <v>0</v>
      </c>
      <c r="AR102" s="105">
        <f t="shared" ref="AR102:AR132" si="52">LARGE($G102:$U102,1)+LARGE($G102:$U102,2)+LARGE($G102:$U102,3)</f>
        <v>0</v>
      </c>
      <c r="AS102" s="105">
        <f t="shared" ref="AS102:AS132" si="53">LARGE($G102:$V102,1)+LARGE($G102:$V102,2)+LARGE($G102:$V102,3)</f>
        <v>0</v>
      </c>
      <c r="AT102" s="105">
        <f t="shared" ref="AT102:AT132" si="54">LARGE($H102:$W102,1)+LARGE($H102:$W102,2)+LARGE($H102:$W102,3)</f>
        <v>0</v>
      </c>
      <c r="AU102" s="105">
        <f t="shared" si="38"/>
        <v>0</v>
      </c>
      <c r="AV102" s="105">
        <f t="shared" si="40"/>
        <v>0</v>
      </c>
      <c r="AW102" s="105">
        <f t="shared" si="41"/>
        <v>0</v>
      </c>
      <c r="AX102" s="105">
        <f t="shared" si="46"/>
        <v>0</v>
      </c>
      <c r="AY102" s="105">
        <f t="shared" si="42"/>
        <v>0</v>
      </c>
      <c r="AZ102" s="105">
        <f t="shared" si="43"/>
        <v>0</v>
      </c>
      <c r="BA102" s="105">
        <f t="shared" si="44"/>
        <v>0</v>
      </c>
      <c r="BB102" s="105">
        <f t="shared" si="45"/>
        <v>0</v>
      </c>
      <c r="BC102" s="105"/>
    </row>
    <row r="103" spans="1:55" x14ac:dyDescent="0.2">
      <c r="A103" s="124" t="s">
        <v>92</v>
      </c>
      <c r="B103" s="24" t="s">
        <v>93</v>
      </c>
      <c r="C103" s="125"/>
      <c r="D103" s="135">
        <v>0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2"/>
      <c r="R103" s="132"/>
      <c r="S103" s="129">
        <f>IFERROR(VLOOKUP($A103&amp;$B103,'1'!$L$10:$M$49,2,FALSE),0)</f>
        <v>0</v>
      </c>
      <c r="T103" s="129">
        <f>IFERROR(VLOOKUP($A103&amp;$B103,'2'!$L$10:$M$49,2,FALSE),0)</f>
        <v>0</v>
      </c>
      <c r="U103" s="129">
        <f>IFERROR(VLOOKUP($A103&amp;$B103,'3'!$L$10:$M$49,2,FALSE),0)</f>
        <v>0</v>
      </c>
      <c r="V103" s="129">
        <v>0</v>
      </c>
      <c r="W103" s="129">
        <f>IFERROR(VLOOKUP($A103&amp;$B103,'5'!$L$10:$M$49,2,FALSE),0)</f>
        <v>0</v>
      </c>
      <c r="X103" s="129">
        <f>IFERROR(VLOOKUP($A103&amp;$B103,'6'!$L$10:$M$49,2,FALSE),0)</f>
        <v>0</v>
      </c>
      <c r="Y103" s="129">
        <f>IFERROR(VLOOKUP($A103&amp;$B103,'7'!$L$10:$M$49,2,FALSE),0)</f>
        <v>0</v>
      </c>
      <c r="Z103" s="129">
        <f>IFERROR(VLOOKUP($A103&amp;$B103,'8'!$L$10:$M$49,2,FALSE),0)</f>
        <v>0</v>
      </c>
      <c r="AA103" s="129">
        <f>IFERROR(VLOOKUP($A103&amp;$B103,'9'!$L$10:$M$49,2,FALSE),0)</f>
        <v>0</v>
      </c>
      <c r="AB103" s="129">
        <f>IFERROR(VLOOKUP($A103&amp;$B103,'10'!$L$10:$M$49,2,FALSE),0)</f>
        <v>0</v>
      </c>
      <c r="AC103" s="129">
        <v>0</v>
      </c>
      <c r="AD103" s="129">
        <v>0</v>
      </c>
      <c r="AE103" s="129">
        <f>IFERROR(VLOOKUP($A103&amp;$B103,'13'!$L$10:$M$49,2,FALSE),0)</f>
        <v>0</v>
      </c>
      <c r="AF103" s="129">
        <f>IFERROR(VLOOKUP($A103&amp;$B103,'14'!$L$10:$M$49,2,FALSE),0)</f>
        <v>0</v>
      </c>
      <c r="AG103" s="142">
        <v>0</v>
      </c>
      <c r="AH103" s="149">
        <f t="shared" si="39"/>
        <v>0</v>
      </c>
      <c r="AI103" s="144">
        <f t="shared" si="48"/>
        <v>0</v>
      </c>
      <c r="AJ103" s="143"/>
      <c r="AK103" s="16"/>
      <c r="AL103" s="88"/>
      <c r="AN103" s="105" t="str">
        <f t="shared" si="47"/>
        <v>АнтоновАнтон</v>
      </c>
      <c r="AO103" s="105">
        <f t="shared" si="49"/>
        <v>0</v>
      </c>
      <c r="AP103" s="105">
        <f t="shared" si="50"/>
        <v>0</v>
      </c>
      <c r="AQ103" s="105">
        <f t="shared" si="51"/>
        <v>0</v>
      </c>
      <c r="AR103" s="105">
        <f t="shared" si="52"/>
        <v>0</v>
      </c>
      <c r="AS103" s="105">
        <f t="shared" si="53"/>
        <v>0</v>
      </c>
      <c r="AT103" s="105">
        <f t="shared" si="54"/>
        <v>0</v>
      </c>
      <c r="AU103" s="105">
        <f t="shared" si="38"/>
        <v>0</v>
      </c>
      <c r="AV103" s="105">
        <f t="shared" si="40"/>
        <v>0</v>
      </c>
      <c r="AW103" s="105">
        <f t="shared" si="41"/>
        <v>0</v>
      </c>
      <c r="AX103" s="105">
        <f t="shared" si="46"/>
        <v>0</v>
      </c>
      <c r="AY103" s="105">
        <f t="shared" si="42"/>
        <v>0</v>
      </c>
      <c r="AZ103" s="105">
        <f t="shared" si="43"/>
        <v>0</v>
      </c>
      <c r="BA103" s="105">
        <f t="shared" si="44"/>
        <v>0</v>
      </c>
      <c r="BB103" s="105">
        <f t="shared" si="45"/>
        <v>0</v>
      </c>
      <c r="BC103" s="105"/>
    </row>
    <row r="104" spans="1:55" x14ac:dyDescent="0.2">
      <c r="A104" s="124" t="s">
        <v>97</v>
      </c>
      <c r="B104" s="24" t="s">
        <v>9</v>
      </c>
      <c r="C104" s="125"/>
      <c r="D104" s="135">
        <v>0</v>
      </c>
      <c r="E104" s="136">
        <v>0</v>
      </c>
      <c r="F104" s="136">
        <v>0</v>
      </c>
      <c r="G104" s="136">
        <v>0</v>
      </c>
      <c r="H104" s="136">
        <v>0</v>
      </c>
      <c r="I104" s="136">
        <v>0</v>
      </c>
      <c r="J104" s="136">
        <v>0</v>
      </c>
      <c r="K104" s="136">
        <v>0</v>
      </c>
      <c r="L104" s="136">
        <v>0</v>
      </c>
      <c r="M104" s="136">
        <v>0</v>
      </c>
      <c r="N104" s="136">
        <v>0</v>
      </c>
      <c r="O104" s="136">
        <v>0</v>
      </c>
      <c r="P104" s="136">
        <v>0</v>
      </c>
      <c r="Q104" s="132"/>
      <c r="R104" s="132"/>
      <c r="S104" s="129">
        <f>IFERROR(VLOOKUP($A104&amp;$B104,'1'!$L$10:$M$49,2,FALSE),0)</f>
        <v>0</v>
      </c>
      <c r="T104" s="129">
        <f>IFERROR(VLOOKUP($A104&amp;$B104,'2'!$L$10:$M$49,2,FALSE),0)</f>
        <v>0</v>
      </c>
      <c r="U104" s="129">
        <f>IFERROR(VLOOKUP($A104&amp;$B104,'3'!$L$10:$M$49,2,FALSE),0)</f>
        <v>0</v>
      </c>
      <c r="V104" s="129">
        <v>0</v>
      </c>
      <c r="W104" s="129">
        <f>IFERROR(VLOOKUP($A104&amp;$B104,'5'!$L$10:$M$49,2,FALSE),0)</f>
        <v>0</v>
      </c>
      <c r="X104" s="129">
        <f>IFERROR(VLOOKUP($A104&amp;$B104,'6'!$L$10:$M$49,2,FALSE),0)</f>
        <v>0</v>
      </c>
      <c r="Y104" s="129">
        <f>IFERROR(VLOOKUP($A104&amp;$B104,'7'!$L$10:$M$49,2,FALSE),0)</f>
        <v>0</v>
      </c>
      <c r="Z104" s="129">
        <f>IFERROR(VLOOKUP($A104&amp;$B104,'8'!$L$10:$M$49,2,FALSE),0)</f>
        <v>0</v>
      </c>
      <c r="AA104" s="129">
        <f>IFERROR(VLOOKUP($A104&amp;$B104,'9'!$L$10:$M$49,2,FALSE),0)</f>
        <v>0</v>
      </c>
      <c r="AB104" s="129">
        <f>IFERROR(VLOOKUP($A104&amp;$B104,'10'!$L$10:$M$49,2,FALSE),0)</f>
        <v>0</v>
      </c>
      <c r="AC104" s="129">
        <v>0</v>
      </c>
      <c r="AD104" s="129">
        <v>0</v>
      </c>
      <c r="AE104" s="129">
        <f>IFERROR(VLOOKUP($A104&amp;$B104,'13'!$L$10:$M$49,2,FALSE),0)</f>
        <v>0</v>
      </c>
      <c r="AF104" s="129">
        <f>IFERROR(VLOOKUP($A104&amp;$B104,'14'!$L$10:$M$49,2,FALSE),0)</f>
        <v>0</v>
      </c>
      <c r="AG104" s="142">
        <v>0</v>
      </c>
      <c r="AH104" s="149">
        <f t="shared" si="39"/>
        <v>0</v>
      </c>
      <c r="AI104" s="144">
        <f t="shared" si="48"/>
        <v>0</v>
      </c>
      <c r="AJ104" s="143"/>
      <c r="AK104" s="16"/>
      <c r="AL104" s="88"/>
      <c r="AN104" s="105" t="str">
        <f t="shared" si="47"/>
        <v>ТарасюкДмитрий</v>
      </c>
      <c r="AO104" s="105">
        <f t="shared" si="49"/>
        <v>0</v>
      </c>
      <c r="AP104" s="105">
        <f t="shared" si="50"/>
        <v>0</v>
      </c>
      <c r="AQ104" s="105">
        <f t="shared" si="51"/>
        <v>0</v>
      </c>
      <c r="AR104" s="105">
        <f t="shared" si="52"/>
        <v>0</v>
      </c>
      <c r="AS104" s="105">
        <f t="shared" si="53"/>
        <v>0</v>
      </c>
      <c r="AT104" s="105">
        <f t="shared" si="54"/>
        <v>0</v>
      </c>
      <c r="AU104" s="105">
        <f t="shared" si="38"/>
        <v>0</v>
      </c>
      <c r="AV104" s="105">
        <f t="shared" si="40"/>
        <v>0</v>
      </c>
      <c r="AW104" s="105">
        <f t="shared" si="41"/>
        <v>0</v>
      </c>
      <c r="AX104" s="105">
        <f t="shared" si="46"/>
        <v>0</v>
      </c>
      <c r="AY104" s="105">
        <f t="shared" si="42"/>
        <v>0</v>
      </c>
      <c r="AZ104" s="105">
        <f t="shared" si="43"/>
        <v>0</v>
      </c>
      <c r="BA104" s="105">
        <f t="shared" si="44"/>
        <v>0</v>
      </c>
      <c r="BB104" s="105">
        <f t="shared" si="45"/>
        <v>0</v>
      </c>
      <c r="BC104" s="105"/>
    </row>
    <row r="105" spans="1:55" x14ac:dyDescent="0.2">
      <c r="A105" s="188" t="s">
        <v>98</v>
      </c>
      <c r="B105" s="190" t="s">
        <v>9</v>
      </c>
      <c r="C105" s="137" t="s">
        <v>10</v>
      </c>
      <c r="D105" s="135">
        <v>0</v>
      </c>
      <c r="E105" s="136">
        <v>0</v>
      </c>
      <c r="F105" s="136">
        <v>0</v>
      </c>
      <c r="G105" s="136">
        <v>0</v>
      </c>
      <c r="H105" s="136">
        <v>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2"/>
      <c r="R105" s="132"/>
      <c r="S105" s="129">
        <f>IFERROR(VLOOKUP($A105&amp;$B105,'1'!$L$10:$M$49,2,FALSE),0)</f>
        <v>0</v>
      </c>
      <c r="T105" s="129">
        <f>IFERROR(VLOOKUP($A105&amp;$B105,'2'!$L$10:$M$49,2,FALSE),0)</f>
        <v>0</v>
      </c>
      <c r="U105" s="129">
        <f>IFERROR(VLOOKUP($A105&amp;$B105,'3'!$L$10:$M$49,2,FALSE),0)</f>
        <v>0</v>
      </c>
      <c r="V105" s="129">
        <v>0</v>
      </c>
      <c r="W105" s="129">
        <f>IFERROR(VLOOKUP($A105&amp;$B105,'5'!$L$10:$M$49,2,FALSE),0)</f>
        <v>0</v>
      </c>
      <c r="X105" s="129">
        <f>IFERROR(VLOOKUP($A105&amp;$B105,'6'!$L$10:$M$49,2,FALSE),0)</f>
        <v>0</v>
      </c>
      <c r="Y105" s="129">
        <f>IFERROR(VLOOKUP($A105&amp;$B105,'7'!$L$10:$M$49,2,FALSE),0)</f>
        <v>0</v>
      </c>
      <c r="Z105" s="129">
        <f>IFERROR(VLOOKUP($A105&amp;$B105,'8'!$L$10:$M$49,2,FALSE),0)</f>
        <v>0</v>
      </c>
      <c r="AA105" s="129">
        <f>IFERROR(VLOOKUP($A105&amp;$B105,'9'!$L$10:$M$49,2,FALSE),0)</f>
        <v>0</v>
      </c>
      <c r="AB105" s="129">
        <f>IFERROR(VLOOKUP($A105&amp;$B105,'10'!$L$10:$M$49,2,FALSE),0)</f>
        <v>0</v>
      </c>
      <c r="AC105" s="129">
        <v>0</v>
      </c>
      <c r="AD105" s="129">
        <v>0</v>
      </c>
      <c r="AE105" s="129">
        <f>IFERROR(VLOOKUP($A105&amp;$B105,'13'!$L$10:$M$49,2,FALSE),0)</f>
        <v>0</v>
      </c>
      <c r="AF105" s="129">
        <f>IFERROR(VLOOKUP($A105&amp;$B105,'14'!$L$10:$M$49,2,FALSE),0)</f>
        <v>0</v>
      </c>
      <c r="AG105" s="142">
        <v>0</v>
      </c>
      <c r="AH105" s="149">
        <f t="shared" si="39"/>
        <v>0</v>
      </c>
      <c r="AI105" s="144">
        <f t="shared" si="48"/>
        <v>0</v>
      </c>
      <c r="AJ105" s="143"/>
      <c r="AK105" s="16"/>
      <c r="AL105" s="88"/>
      <c r="AN105" s="105" t="str">
        <f t="shared" si="47"/>
        <v>КрупинДмитрий</v>
      </c>
      <c r="AO105" s="105">
        <f t="shared" si="49"/>
        <v>0</v>
      </c>
      <c r="AP105" s="105">
        <f t="shared" si="50"/>
        <v>0</v>
      </c>
      <c r="AQ105" s="105">
        <f t="shared" si="51"/>
        <v>0</v>
      </c>
      <c r="AR105" s="105">
        <f t="shared" si="52"/>
        <v>0</v>
      </c>
      <c r="AS105" s="105">
        <f t="shared" si="53"/>
        <v>0</v>
      </c>
      <c r="AT105" s="105">
        <f t="shared" si="54"/>
        <v>0</v>
      </c>
      <c r="AU105" s="105">
        <f t="shared" si="38"/>
        <v>0</v>
      </c>
      <c r="AV105" s="105">
        <f t="shared" si="40"/>
        <v>0</v>
      </c>
      <c r="AW105" s="105">
        <f t="shared" si="41"/>
        <v>0</v>
      </c>
      <c r="AX105" s="105">
        <f t="shared" si="46"/>
        <v>0</v>
      </c>
      <c r="AY105" s="105">
        <f t="shared" si="42"/>
        <v>0</v>
      </c>
      <c r="AZ105" s="105">
        <f t="shared" si="43"/>
        <v>0</v>
      </c>
      <c r="BA105" s="105">
        <f t="shared" si="44"/>
        <v>0</v>
      </c>
      <c r="BB105" s="105">
        <f t="shared" si="45"/>
        <v>0</v>
      </c>
      <c r="BC105" s="105"/>
    </row>
    <row r="106" spans="1:55" x14ac:dyDescent="0.2">
      <c r="A106" s="124" t="s">
        <v>101</v>
      </c>
      <c r="B106" s="24" t="s">
        <v>102</v>
      </c>
      <c r="C106" s="137" t="s">
        <v>10</v>
      </c>
      <c r="D106" s="135">
        <v>0</v>
      </c>
      <c r="E106" s="136">
        <v>0</v>
      </c>
      <c r="F106" s="136">
        <v>0</v>
      </c>
      <c r="G106" s="136">
        <v>0</v>
      </c>
      <c r="H106" s="136">
        <v>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2"/>
      <c r="R106" s="132"/>
      <c r="S106" s="129">
        <f>IFERROR(VLOOKUP($A106&amp;$B106,'1'!$L$10:$M$49,2,FALSE),0)</f>
        <v>0</v>
      </c>
      <c r="T106" s="129">
        <f>IFERROR(VLOOKUP($A106&amp;$B106,'2'!$L$10:$M$49,2,FALSE),0)</f>
        <v>0</v>
      </c>
      <c r="U106" s="129">
        <f>IFERROR(VLOOKUP($A106&amp;$B106,'3'!$L$10:$M$49,2,FALSE),0)</f>
        <v>0</v>
      </c>
      <c r="V106" s="129">
        <v>0</v>
      </c>
      <c r="W106" s="129">
        <f>IFERROR(VLOOKUP($A106&amp;$B106,'5'!$L$10:$M$49,2,FALSE),0)</f>
        <v>0</v>
      </c>
      <c r="X106" s="129">
        <f>IFERROR(VLOOKUP($A106&amp;$B106,'6'!$L$10:$M$49,2,FALSE),0)</f>
        <v>0</v>
      </c>
      <c r="Y106" s="129">
        <f>IFERROR(VLOOKUP($A106&amp;$B106,'7'!$L$10:$M$49,2,FALSE),0)</f>
        <v>0</v>
      </c>
      <c r="Z106" s="129">
        <f>IFERROR(VLOOKUP($A106&amp;$B106,'8'!$L$10:$M$49,2,FALSE),0)</f>
        <v>0</v>
      </c>
      <c r="AA106" s="129">
        <f>IFERROR(VLOOKUP($A106&amp;$B106,'9'!$L$10:$M$49,2,FALSE),0)</f>
        <v>0</v>
      </c>
      <c r="AB106" s="129">
        <f>IFERROR(VLOOKUP($A106&amp;$B106,'10'!$L$10:$M$49,2,FALSE),0)</f>
        <v>0</v>
      </c>
      <c r="AC106" s="129">
        <v>0</v>
      </c>
      <c r="AD106" s="129">
        <v>0</v>
      </c>
      <c r="AE106" s="129">
        <f>IFERROR(VLOOKUP($A106&amp;$B106,'13'!$L$10:$M$49,2,FALSE),0)</f>
        <v>0</v>
      </c>
      <c r="AF106" s="129">
        <f>IFERROR(VLOOKUP($A106&amp;$B106,'14'!$L$10:$M$49,2,FALSE),0)</f>
        <v>0</v>
      </c>
      <c r="AG106" s="142">
        <v>0</v>
      </c>
      <c r="AH106" s="149">
        <f t="shared" si="39"/>
        <v>0</v>
      </c>
      <c r="AI106" s="144">
        <f t="shared" si="48"/>
        <v>0</v>
      </c>
      <c r="AJ106" s="143"/>
      <c r="AK106" s="16"/>
      <c r="AL106" s="88"/>
      <c r="AN106" s="105" t="str">
        <f t="shared" si="47"/>
        <v>СерегинТимур</v>
      </c>
      <c r="AO106" s="105">
        <f t="shared" si="49"/>
        <v>0</v>
      </c>
      <c r="AP106" s="105">
        <f t="shared" si="50"/>
        <v>0</v>
      </c>
      <c r="AQ106" s="105">
        <f t="shared" si="51"/>
        <v>0</v>
      </c>
      <c r="AR106" s="105">
        <f t="shared" si="52"/>
        <v>0</v>
      </c>
      <c r="AS106" s="105">
        <f t="shared" si="53"/>
        <v>0</v>
      </c>
      <c r="AT106" s="105">
        <f t="shared" si="54"/>
        <v>0</v>
      </c>
      <c r="AU106" s="105">
        <f t="shared" si="38"/>
        <v>0</v>
      </c>
      <c r="AV106" s="105">
        <f t="shared" si="40"/>
        <v>0</v>
      </c>
      <c r="AW106" s="105">
        <f t="shared" si="41"/>
        <v>0</v>
      </c>
      <c r="AX106" s="105">
        <f t="shared" si="46"/>
        <v>0</v>
      </c>
      <c r="AY106" s="105">
        <f t="shared" si="42"/>
        <v>0</v>
      </c>
      <c r="AZ106" s="105">
        <f t="shared" si="43"/>
        <v>0</v>
      </c>
      <c r="BA106" s="105">
        <f t="shared" si="44"/>
        <v>0</v>
      </c>
      <c r="BB106" s="105">
        <f t="shared" si="45"/>
        <v>0</v>
      </c>
      <c r="BC106" s="105"/>
    </row>
    <row r="107" spans="1:55" x14ac:dyDescent="0.2">
      <c r="A107" s="124" t="s">
        <v>103</v>
      </c>
      <c r="B107" s="24" t="s">
        <v>104</v>
      </c>
      <c r="C107" s="137" t="s">
        <v>10</v>
      </c>
      <c r="D107" s="135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2"/>
      <c r="R107" s="132"/>
      <c r="S107" s="129">
        <f>IFERROR(VLOOKUP($A107&amp;$B107,'1'!$L$10:$M$49,2,FALSE),0)</f>
        <v>0</v>
      </c>
      <c r="T107" s="129">
        <f>IFERROR(VLOOKUP($A107&amp;$B107,'2'!$L$10:$M$49,2,FALSE),0)</f>
        <v>0</v>
      </c>
      <c r="U107" s="129">
        <f>IFERROR(VLOOKUP($A107&amp;$B107,'3'!$L$10:$M$49,2,FALSE),0)</f>
        <v>0</v>
      </c>
      <c r="V107" s="129">
        <v>0</v>
      </c>
      <c r="W107" s="129">
        <f>IFERROR(VLOOKUP($A107&amp;$B107,'5'!$L$10:$M$49,2,FALSE),0)</f>
        <v>0</v>
      </c>
      <c r="X107" s="129">
        <f>IFERROR(VLOOKUP($A107&amp;$B107,'6'!$L$10:$M$49,2,FALSE),0)</f>
        <v>0</v>
      </c>
      <c r="Y107" s="129">
        <f>IFERROR(VLOOKUP($A107&amp;$B107,'7'!$L$10:$M$49,2,FALSE),0)</f>
        <v>0</v>
      </c>
      <c r="Z107" s="129">
        <f>IFERROR(VLOOKUP($A107&amp;$B107,'8'!$L$10:$M$49,2,FALSE),0)</f>
        <v>0</v>
      </c>
      <c r="AA107" s="129">
        <f>IFERROR(VLOOKUP($A107&amp;$B107,'9'!$L$10:$M$49,2,FALSE),0)</f>
        <v>0</v>
      </c>
      <c r="AB107" s="129">
        <f>IFERROR(VLOOKUP($A107&amp;$B107,'10'!$L$10:$M$49,2,FALSE),0)</f>
        <v>0</v>
      </c>
      <c r="AC107" s="129">
        <v>0</v>
      </c>
      <c r="AD107" s="129">
        <v>0</v>
      </c>
      <c r="AE107" s="129">
        <f>IFERROR(VLOOKUP($A107&amp;$B107,'13'!$L$10:$M$49,2,FALSE),0)</f>
        <v>0</v>
      </c>
      <c r="AF107" s="129">
        <f>IFERROR(VLOOKUP($A107&amp;$B107,'14'!$L$10:$M$49,2,FALSE),0)</f>
        <v>0</v>
      </c>
      <c r="AG107" s="142">
        <v>0</v>
      </c>
      <c r="AH107" s="149">
        <f t="shared" si="39"/>
        <v>0</v>
      </c>
      <c r="AI107" s="144">
        <f t="shared" si="48"/>
        <v>0</v>
      </c>
      <c r="AJ107" s="143"/>
      <c r="AK107" s="16"/>
      <c r="AL107" s="88"/>
      <c r="AN107" s="105" t="str">
        <f t="shared" si="47"/>
        <v>МехтиевАриф</v>
      </c>
      <c r="AO107" s="105">
        <f t="shared" si="49"/>
        <v>0</v>
      </c>
      <c r="AP107" s="105">
        <f t="shared" si="50"/>
        <v>0</v>
      </c>
      <c r="AQ107" s="105">
        <f t="shared" si="51"/>
        <v>0</v>
      </c>
      <c r="AR107" s="105">
        <f t="shared" si="52"/>
        <v>0</v>
      </c>
      <c r="AS107" s="105">
        <f t="shared" si="53"/>
        <v>0</v>
      </c>
      <c r="AT107" s="105">
        <f t="shared" si="54"/>
        <v>0</v>
      </c>
      <c r="AU107" s="105">
        <f t="shared" si="38"/>
        <v>0</v>
      </c>
      <c r="AV107" s="105">
        <f t="shared" si="40"/>
        <v>0</v>
      </c>
      <c r="AW107" s="105">
        <f t="shared" si="41"/>
        <v>0</v>
      </c>
      <c r="AX107" s="105">
        <f t="shared" si="46"/>
        <v>0</v>
      </c>
      <c r="AY107" s="105">
        <f t="shared" si="42"/>
        <v>0</v>
      </c>
      <c r="AZ107" s="105">
        <f t="shared" si="43"/>
        <v>0</v>
      </c>
      <c r="BA107" s="105">
        <f t="shared" si="44"/>
        <v>0</v>
      </c>
      <c r="BB107" s="105">
        <f t="shared" si="45"/>
        <v>0</v>
      </c>
      <c r="BC107" s="105"/>
    </row>
    <row r="108" spans="1:55" x14ac:dyDescent="0.2">
      <c r="A108" s="117" t="s">
        <v>105</v>
      </c>
      <c r="B108" s="20" t="s">
        <v>106</v>
      </c>
      <c r="C108" s="137" t="s">
        <v>10</v>
      </c>
      <c r="D108" s="135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2"/>
      <c r="R108" s="132"/>
      <c r="S108" s="129">
        <f>IFERROR(VLOOKUP($A108&amp;$B108,'1'!$L$10:$M$49,2,FALSE),0)</f>
        <v>0</v>
      </c>
      <c r="T108" s="129">
        <f>IFERROR(VLOOKUP($A108&amp;$B108,'2'!$L$10:$M$49,2,FALSE),0)</f>
        <v>0</v>
      </c>
      <c r="U108" s="129">
        <f>IFERROR(VLOOKUP($A108&amp;$B108,'3'!$L$10:$M$49,2,FALSE),0)</f>
        <v>0</v>
      </c>
      <c r="V108" s="129">
        <v>0</v>
      </c>
      <c r="W108" s="129">
        <f>IFERROR(VLOOKUP($A108&amp;$B108,'5'!$L$10:$M$49,2,FALSE),0)</f>
        <v>0</v>
      </c>
      <c r="X108" s="129">
        <f>IFERROR(VLOOKUP($A108&amp;$B108,'6'!$L$10:$M$49,2,FALSE),0)</f>
        <v>0</v>
      </c>
      <c r="Y108" s="129">
        <f>IFERROR(VLOOKUP($A108&amp;$B108,'7'!$L$10:$M$49,2,FALSE),0)</f>
        <v>0</v>
      </c>
      <c r="Z108" s="129">
        <f>IFERROR(VLOOKUP($A108&amp;$B108,'8'!$L$10:$M$49,2,FALSE),0)</f>
        <v>0</v>
      </c>
      <c r="AA108" s="129">
        <f>IFERROR(VLOOKUP($A108&amp;$B108,'9'!$L$10:$M$49,2,FALSE),0)</f>
        <v>0</v>
      </c>
      <c r="AB108" s="129">
        <f>IFERROR(VLOOKUP($A108&amp;$B108,'10'!$L$10:$M$49,2,FALSE),0)</f>
        <v>0</v>
      </c>
      <c r="AC108" s="129">
        <v>0</v>
      </c>
      <c r="AD108" s="129">
        <v>0</v>
      </c>
      <c r="AE108" s="129">
        <f>IFERROR(VLOOKUP($A108&amp;$B108,'13'!$L$10:$M$49,2,FALSE),0)</f>
        <v>0</v>
      </c>
      <c r="AF108" s="129">
        <f>IFERROR(VLOOKUP($A108&amp;$B108,'14'!$L$10:$M$49,2,FALSE),0)</f>
        <v>0</v>
      </c>
      <c r="AG108" s="142">
        <v>0</v>
      </c>
      <c r="AH108" s="149">
        <f t="shared" si="39"/>
        <v>0</v>
      </c>
      <c r="AI108" s="144">
        <f t="shared" si="48"/>
        <v>0</v>
      </c>
      <c r="AJ108" s="143"/>
      <c r="AK108" s="16"/>
      <c r="AL108" s="88"/>
      <c r="AN108" s="105" t="str">
        <f t="shared" si="47"/>
        <v>ГорбатовАнатолий</v>
      </c>
      <c r="AO108" s="105">
        <f t="shared" si="49"/>
        <v>0</v>
      </c>
      <c r="AP108" s="105">
        <f t="shared" si="50"/>
        <v>0</v>
      </c>
      <c r="AQ108" s="105">
        <f t="shared" si="51"/>
        <v>0</v>
      </c>
      <c r="AR108" s="105">
        <f t="shared" si="52"/>
        <v>0</v>
      </c>
      <c r="AS108" s="105">
        <f t="shared" si="53"/>
        <v>0</v>
      </c>
      <c r="AT108" s="105">
        <f t="shared" si="54"/>
        <v>0</v>
      </c>
      <c r="AU108" s="105">
        <f t="shared" si="38"/>
        <v>0</v>
      </c>
      <c r="AV108" s="105">
        <f t="shared" si="40"/>
        <v>0</v>
      </c>
      <c r="AW108" s="105">
        <f t="shared" si="41"/>
        <v>0</v>
      </c>
      <c r="AX108" s="105">
        <f t="shared" si="46"/>
        <v>0</v>
      </c>
      <c r="AY108" s="105">
        <f t="shared" si="42"/>
        <v>0</v>
      </c>
      <c r="AZ108" s="105">
        <f t="shared" si="43"/>
        <v>0</v>
      </c>
      <c r="BA108" s="105">
        <f t="shared" si="44"/>
        <v>0</v>
      </c>
      <c r="BB108" s="105">
        <f t="shared" si="45"/>
        <v>0</v>
      </c>
      <c r="BC108" s="105"/>
    </row>
    <row r="109" spans="1:55" x14ac:dyDescent="0.2">
      <c r="A109" s="117" t="s">
        <v>109</v>
      </c>
      <c r="B109" s="20" t="s">
        <v>91</v>
      </c>
      <c r="C109" s="137" t="s">
        <v>28</v>
      </c>
      <c r="D109" s="135">
        <v>0</v>
      </c>
      <c r="E109" s="136">
        <v>0</v>
      </c>
      <c r="F109" s="136">
        <v>0</v>
      </c>
      <c r="G109" s="136">
        <v>0</v>
      </c>
      <c r="H109" s="136">
        <v>0</v>
      </c>
      <c r="I109" s="136">
        <v>0</v>
      </c>
      <c r="J109" s="136">
        <v>0</v>
      </c>
      <c r="K109" s="136">
        <v>0</v>
      </c>
      <c r="L109" s="136">
        <v>0</v>
      </c>
      <c r="M109" s="136">
        <v>0</v>
      </c>
      <c r="N109" s="136">
        <v>0</v>
      </c>
      <c r="O109" s="136">
        <v>0</v>
      </c>
      <c r="P109" s="136">
        <v>0</v>
      </c>
      <c r="Q109" s="132"/>
      <c r="R109" s="132"/>
      <c r="S109" s="129">
        <f>IFERROR(VLOOKUP($A109&amp;$B109,'1'!$L$10:$M$49,2,FALSE),0)</f>
        <v>0</v>
      </c>
      <c r="T109" s="129">
        <f>IFERROR(VLOOKUP($A109&amp;$B109,'2'!$L$10:$M$49,2,FALSE),0)</f>
        <v>0</v>
      </c>
      <c r="U109" s="129">
        <f>IFERROR(VLOOKUP($A109&amp;$B109,'3'!$L$10:$M$49,2,FALSE),0)</f>
        <v>0</v>
      </c>
      <c r="V109" s="129">
        <v>0</v>
      </c>
      <c r="W109" s="129">
        <f>IFERROR(VLOOKUP($A109&amp;$B109,'5'!$L$10:$M$49,2,FALSE),0)</f>
        <v>0</v>
      </c>
      <c r="X109" s="129">
        <f>IFERROR(VLOOKUP($A109&amp;$B109,'6'!$L$10:$M$49,2,FALSE),0)</f>
        <v>0</v>
      </c>
      <c r="Y109" s="129">
        <f>IFERROR(VLOOKUP($A109&amp;$B109,'7'!$L$10:$M$49,2,FALSE),0)</f>
        <v>0</v>
      </c>
      <c r="Z109" s="129">
        <f>IFERROR(VLOOKUP($A109&amp;$B109,'8'!$L$10:$M$49,2,FALSE),0)</f>
        <v>0</v>
      </c>
      <c r="AA109" s="129">
        <f>IFERROR(VLOOKUP($A109&amp;$B109,'9'!$L$10:$M$49,2,FALSE),0)</f>
        <v>0</v>
      </c>
      <c r="AB109" s="129">
        <f>IFERROR(VLOOKUP($A109&amp;$B109,'10'!$L$10:$M$49,2,FALSE),0)</f>
        <v>0</v>
      </c>
      <c r="AC109" s="129">
        <v>0</v>
      </c>
      <c r="AD109" s="129">
        <v>0</v>
      </c>
      <c r="AE109" s="129">
        <f>IFERROR(VLOOKUP($A109&amp;$B109,'13'!$L$10:$M$49,2,FALSE),0)</f>
        <v>0</v>
      </c>
      <c r="AF109" s="129">
        <f>IFERROR(VLOOKUP($A109&amp;$B109,'14'!$L$10:$M$49,2,FALSE),0)</f>
        <v>0</v>
      </c>
      <c r="AG109" s="142">
        <v>0</v>
      </c>
      <c r="AH109" s="149">
        <f t="shared" si="39"/>
        <v>0</v>
      </c>
      <c r="AI109" s="144">
        <f t="shared" si="48"/>
        <v>0</v>
      </c>
      <c r="AJ109" s="143"/>
      <c r="AK109" s="16"/>
      <c r="AL109" s="88"/>
      <c r="AN109" s="105" t="str">
        <f t="shared" si="47"/>
        <v>СушкоВиталий</v>
      </c>
      <c r="AO109" s="105">
        <f t="shared" si="49"/>
        <v>0</v>
      </c>
      <c r="AP109" s="105">
        <f t="shared" si="50"/>
        <v>0</v>
      </c>
      <c r="AQ109" s="105">
        <f t="shared" si="51"/>
        <v>0</v>
      </c>
      <c r="AR109" s="105">
        <f t="shared" si="52"/>
        <v>0</v>
      </c>
      <c r="AS109" s="105">
        <f t="shared" si="53"/>
        <v>0</v>
      </c>
      <c r="AT109" s="105">
        <f t="shared" si="54"/>
        <v>0</v>
      </c>
      <c r="AU109" s="105">
        <f t="shared" si="38"/>
        <v>0</v>
      </c>
      <c r="AV109" s="105">
        <f t="shared" si="40"/>
        <v>0</v>
      </c>
      <c r="AW109" s="105">
        <f t="shared" si="41"/>
        <v>0</v>
      </c>
      <c r="AX109" s="105">
        <f t="shared" si="46"/>
        <v>0</v>
      </c>
      <c r="AY109" s="105">
        <f t="shared" si="42"/>
        <v>0</v>
      </c>
      <c r="AZ109" s="105">
        <f t="shared" si="43"/>
        <v>0</v>
      </c>
      <c r="BA109" s="105">
        <f t="shared" si="44"/>
        <v>0</v>
      </c>
      <c r="BB109" s="105">
        <f t="shared" si="45"/>
        <v>0</v>
      </c>
      <c r="BC109" s="105"/>
    </row>
    <row r="110" spans="1:55" x14ac:dyDescent="0.2">
      <c r="A110" s="117" t="s">
        <v>110</v>
      </c>
      <c r="B110" s="20" t="s">
        <v>24</v>
      </c>
      <c r="C110" s="137" t="s">
        <v>10</v>
      </c>
      <c r="D110" s="135">
        <v>0</v>
      </c>
      <c r="E110" s="136">
        <v>0</v>
      </c>
      <c r="F110" s="136">
        <v>0</v>
      </c>
      <c r="G110" s="136">
        <v>0</v>
      </c>
      <c r="H110" s="136">
        <v>0</v>
      </c>
      <c r="I110" s="136">
        <v>0</v>
      </c>
      <c r="J110" s="136">
        <v>0</v>
      </c>
      <c r="K110" s="136">
        <v>0</v>
      </c>
      <c r="L110" s="136">
        <v>0</v>
      </c>
      <c r="M110" s="136">
        <v>0</v>
      </c>
      <c r="N110" s="136">
        <v>0</v>
      </c>
      <c r="O110" s="136">
        <v>0</v>
      </c>
      <c r="P110" s="136">
        <v>0</v>
      </c>
      <c r="Q110" s="132"/>
      <c r="R110" s="132"/>
      <c r="S110" s="129">
        <f>IFERROR(VLOOKUP($A110&amp;$B110,'1'!$L$10:$M$49,2,FALSE),0)</f>
        <v>0</v>
      </c>
      <c r="T110" s="129">
        <f>IFERROR(VLOOKUP($A110&amp;$B110,'2'!$L$10:$M$49,2,FALSE),0)</f>
        <v>0</v>
      </c>
      <c r="U110" s="129">
        <f>IFERROR(VLOOKUP($A110&amp;$B110,'3'!$L$10:$M$49,2,FALSE),0)</f>
        <v>0</v>
      </c>
      <c r="V110" s="129">
        <v>0</v>
      </c>
      <c r="W110" s="129">
        <f>IFERROR(VLOOKUP($A110&amp;$B110,'5'!$L$10:$M$49,2,FALSE),0)</f>
        <v>0</v>
      </c>
      <c r="X110" s="129">
        <f>IFERROR(VLOOKUP($A110&amp;$B110,'6'!$L$10:$M$49,2,FALSE),0)</f>
        <v>0</v>
      </c>
      <c r="Y110" s="129">
        <f>IFERROR(VLOOKUP($A110&amp;$B110,'7'!$L$10:$M$49,2,FALSE),0)</f>
        <v>0</v>
      </c>
      <c r="Z110" s="129">
        <f>IFERROR(VLOOKUP($A110&amp;$B110,'8'!$L$10:$M$49,2,FALSE),0)</f>
        <v>0</v>
      </c>
      <c r="AA110" s="129">
        <f>IFERROR(VLOOKUP($A110&amp;$B110,'9'!$L$10:$M$49,2,FALSE),0)</f>
        <v>0</v>
      </c>
      <c r="AB110" s="129">
        <f>IFERROR(VLOOKUP($A110&amp;$B110,'10'!$L$10:$M$49,2,FALSE),0)</f>
        <v>0</v>
      </c>
      <c r="AC110" s="129">
        <v>0</v>
      </c>
      <c r="AD110" s="129">
        <v>0</v>
      </c>
      <c r="AE110" s="129">
        <f>IFERROR(VLOOKUP($A110&amp;$B110,'13'!$L$10:$M$49,2,FALSE),0)</f>
        <v>0</v>
      </c>
      <c r="AF110" s="129">
        <f>IFERROR(VLOOKUP($A110&amp;$B110,'14'!$L$10:$M$49,2,FALSE),0)</f>
        <v>0</v>
      </c>
      <c r="AG110" s="142">
        <v>0</v>
      </c>
      <c r="AH110" s="149">
        <f t="shared" si="39"/>
        <v>0</v>
      </c>
      <c r="AI110" s="144">
        <f t="shared" si="48"/>
        <v>0</v>
      </c>
      <c r="AJ110" s="143"/>
      <c r="AK110" s="16"/>
      <c r="AL110" s="88"/>
      <c r="AN110" s="105" t="str">
        <f t="shared" si="47"/>
        <v>ПростаковАлексей</v>
      </c>
      <c r="AO110" s="105">
        <f t="shared" si="49"/>
        <v>0</v>
      </c>
      <c r="AP110" s="105">
        <f t="shared" si="50"/>
        <v>0</v>
      </c>
      <c r="AQ110" s="105">
        <f t="shared" si="51"/>
        <v>0</v>
      </c>
      <c r="AR110" s="105">
        <f t="shared" si="52"/>
        <v>0</v>
      </c>
      <c r="AS110" s="105">
        <f t="shared" si="53"/>
        <v>0</v>
      </c>
      <c r="AT110" s="105">
        <f t="shared" si="54"/>
        <v>0</v>
      </c>
      <c r="AU110" s="105">
        <f t="shared" si="38"/>
        <v>0</v>
      </c>
      <c r="AV110" s="105">
        <f t="shared" si="40"/>
        <v>0</v>
      </c>
      <c r="AW110" s="105">
        <f t="shared" si="41"/>
        <v>0</v>
      </c>
      <c r="AX110" s="105">
        <f t="shared" si="46"/>
        <v>0</v>
      </c>
      <c r="AY110" s="105">
        <f t="shared" si="42"/>
        <v>0</v>
      </c>
      <c r="AZ110" s="105">
        <f t="shared" si="43"/>
        <v>0</v>
      </c>
      <c r="BA110" s="105">
        <f t="shared" si="44"/>
        <v>0</v>
      </c>
      <c r="BB110" s="105">
        <f t="shared" si="45"/>
        <v>0</v>
      </c>
      <c r="BC110" s="105"/>
    </row>
    <row r="111" spans="1:55" x14ac:dyDescent="0.2">
      <c r="A111" s="187" t="s">
        <v>111</v>
      </c>
      <c r="B111" s="189" t="s">
        <v>35</v>
      </c>
      <c r="C111" s="125" t="s">
        <v>13</v>
      </c>
      <c r="D111" s="135">
        <v>0</v>
      </c>
      <c r="E111" s="136">
        <v>0</v>
      </c>
      <c r="F111" s="136">
        <v>0</v>
      </c>
      <c r="G111" s="136">
        <v>0</v>
      </c>
      <c r="H111" s="136">
        <v>0</v>
      </c>
      <c r="I111" s="136">
        <v>0</v>
      </c>
      <c r="J111" s="136">
        <v>0</v>
      </c>
      <c r="K111" s="136">
        <v>0</v>
      </c>
      <c r="L111" s="136">
        <v>0</v>
      </c>
      <c r="M111" s="136">
        <v>0</v>
      </c>
      <c r="N111" s="136">
        <v>0</v>
      </c>
      <c r="O111" s="136">
        <v>0</v>
      </c>
      <c r="P111" s="136">
        <v>0</v>
      </c>
      <c r="Q111" s="132"/>
      <c r="R111" s="132"/>
      <c r="S111" s="129">
        <f>IFERROR(VLOOKUP($A111&amp;$B111,'1'!$L$10:$M$49,2,FALSE),0)</f>
        <v>0</v>
      </c>
      <c r="T111" s="129">
        <f>IFERROR(VLOOKUP($A111&amp;$B111,'2'!$L$10:$M$49,2,FALSE),0)</f>
        <v>0</v>
      </c>
      <c r="U111" s="129">
        <f>IFERROR(VLOOKUP($A111&amp;$B111,'3'!$L$10:$M$49,2,FALSE),0)</f>
        <v>0</v>
      </c>
      <c r="V111" s="129">
        <v>0</v>
      </c>
      <c r="W111" s="129">
        <f>IFERROR(VLOOKUP($A111&amp;$B111,'5'!$L$10:$M$49,2,FALSE),0)</f>
        <v>0</v>
      </c>
      <c r="X111" s="129">
        <f>IFERROR(VLOOKUP($A111&amp;$B111,'6'!$L$10:$M$49,2,FALSE),0)</f>
        <v>0</v>
      </c>
      <c r="Y111" s="129">
        <f>IFERROR(VLOOKUP($A111&amp;$B111,'7'!$L$10:$M$49,2,FALSE),0)</f>
        <v>0</v>
      </c>
      <c r="Z111" s="129">
        <f>IFERROR(VLOOKUP($A111&amp;$B111,'8'!$L$10:$M$49,2,FALSE),0)</f>
        <v>0</v>
      </c>
      <c r="AA111" s="129">
        <f>IFERROR(VLOOKUP($A111&amp;$B111,'9'!$L$10:$M$49,2,FALSE),0)</f>
        <v>0</v>
      </c>
      <c r="AB111" s="129">
        <f>IFERROR(VLOOKUP($A111&amp;$B111,'10'!$L$10:$M$49,2,FALSE),0)</f>
        <v>0</v>
      </c>
      <c r="AC111" s="129">
        <v>0</v>
      </c>
      <c r="AD111" s="129">
        <v>0</v>
      </c>
      <c r="AE111" s="129">
        <f>IFERROR(VLOOKUP($A111&amp;$B111,'13'!$L$10:$M$49,2,FALSE),0)</f>
        <v>0</v>
      </c>
      <c r="AF111" s="129">
        <f>IFERROR(VLOOKUP($A111&amp;$B111,'14'!$L$10:$M$49,2,FALSE),0)</f>
        <v>0</v>
      </c>
      <c r="AG111" s="142">
        <v>0</v>
      </c>
      <c r="AH111" s="149">
        <f t="shared" si="39"/>
        <v>0</v>
      </c>
      <c r="AI111" s="144">
        <f t="shared" si="48"/>
        <v>0</v>
      </c>
      <c r="AJ111" s="143"/>
      <c r="AK111" s="16"/>
      <c r="AL111" s="88"/>
      <c r="AN111" s="105" t="str">
        <f t="shared" si="47"/>
        <v>АнтоненкоГеоргий</v>
      </c>
      <c r="AO111" s="105">
        <f t="shared" si="49"/>
        <v>0</v>
      </c>
      <c r="AP111" s="105">
        <f t="shared" si="50"/>
        <v>0</v>
      </c>
      <c r="AQ111" s="105">
        <f t="shared" si="51"/>
        <v>0</v>
      </c>
      <c r="AR111" s="105">
        <f t="shared" si="52"/>
        <v>0</v>
      </c>
      <c r="AS111" s="105">
        <f t="shared" si="53"/>
        <v>0</v>
      </c>
      <c r="AT111" s="105">
        <f t="shared" si="54"/>
        <v>0</v>
      </c>
      <c r="AU111" s="105">
        <f t="shared" si="38"/>
        <v>0</v>
      </c>
      <c r="AV111" s="105">
        <f t="shared" si="40"/>
        <v>0</v>
      </c>
      <c r="AW111" s="105">
        <f t="shared" si="41"/>
        <v>0</v>
      </c>
      <c r="AX111" s="105">
        <f t="shared" si="46"/>
        <v>0</v>
      </c>
      <c r="AY111" s="105">
        <f t="shared" si="42"/>
        <v>0</v>
      </c>
      <c r="AZ111" s="105">
        <f t="shared" si="43"/>
        <v>0</v>
      </c>
      <c r="BA111" s="105">
        <f t="shared" si="44"/>
        <v>0</v>
      </c>
      <c r="BB111" s="105">
        <f t="shared" si="45"/>
        <v>0</v>
      </c>
      <c r="BC111" s="105"/>
    </row>
    <row r="112" spans="1:55" x14ac:dyDescent="0.2">
      <c r="A112" s="117" t="s">
        <v>112</v>
      </c>
      <c r="B112" s="20" t="s">
        <v>15</v>
      </c>
      <c r="C112" s="137" t="s">
        <v>10</v>
      </c>
      <c r="D112" s="135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  <c r="K112" s="136">
        <v>0</v>
      </c>
      <c r="L112" s="136">
        <v>0</v>
      </c>
      <c r="M112" s="136">
        <v>0</v>
      </c>
      <c r="N112" s="136">
        <v>0</v>
      </c>
      <c r="O112" s="136">
        <v>0</v>
      </c>
      <c r="P112" s="136">
        <v>0</v>
      </c>
      <c r="Q112" s="132"/>
      <c r="R112" s="132"/>
      <c r="S112" s="129">
        <f>IFERROR(VLOOKUP($A112&amp;$B112,'1'!$L$10:$M$49,2,FALSE),0)</f>
        <v>0</v>
      </c>
      <c r="T112" s="129">
        <f>IFERROR(VLOOKUP($A112&amp;$B112,'2'!$L$10:$M$49,2,FALSE),0)</f>
        <v>0</v>
      </c>
      <c r="U112" s="129">
        <f>IFERROR(VLOOKUP($A112&amp;$B112,'3'!$L$10:$M$49,2,FALSE),0)</f>
        <v>0</v>
      </c>
      <c r="V112" s="129">
        <v>0</v>
      </c>
      <c r="W112" s="129">
        <f>IFERROR(VLOOKUP($A112&amp;$B112,'5'!$L$10:$M$49,2,FALSE),0)</f>
        <v>0</v>
      </c>
      <c r="X112" s="129">
        <f>IFERROR(VLOOKUP($A112&amp;$B112,'6'!$L$10:$M$49,2,FALSE),0)</f>
        <v>0</v>
      </c>
      <c r="Y112" s="129">
        <f>IFERROR(VLOOKUP($A112&amp;$B112,'7'!$L$10:$M$49,2,FALSE),0)</f>
        <v>0</v>
      </c>
      <c r="Z112" s="129">
        <f>IFERROR(VLOOKUP($A112&amp;$B112,'8'!$L$10:$M$49,2,FALSE),0)</f>
        <v>0</v>
      </c>
      <c r="AA112" s="129">
        <f>IFERROR(VLOOKUP($A112&amp;$B112,'9'!$L$10:$M$49,2,FALSE),0)</f>
        <v>0</v>
      </c>
      <c r="AB112" s="129">
        <f>IFERROR(VLOOKUP($A112&amp;$B112,'10'!$L$10:$M$49,2,FALSE),0)</f>
        <v>0</v>
      </c>
      <c r="AC112" s="129">
        <v>0</v>
      </c>
      <c r="AD112" s="129">
        <v>0</v>
      </c>
      <c r="AE112" s="129">
        <f>IFERROR(VLOOKUP($A112&amp;$B112,'13'!$L$10:$M$49,2,FALSE),0)</f>
        <v>0</v>
      </c>
      <c r="AF112" s="129">
        <f>IFERROR(VLOOKUP($A112&amp;$B112,'14'!$L$10:$M$49,2,FALSE),0)</f>
        <v>0</v>
      </c>
      <c r="AG112" s="142">
        <v>0</v>
      </c>
      <c r="AH112" s="149">
        <f t="shared" si="39"/>
        <v>0</v>
      </c>
      <c r="AI112" s="144">
        <f t="shared" si="48"/>
        <v>0</v>
      </c>
      <c r="AJ112" s="143"/>
      <c r="AK112" s="16"/>
      <c r="AL112" s="88"/>
      <c r="AN112" s="105" t="str">
        <f t="shared" si="47"/>
        <v>НеумоинАндрей</v>
      </c>
      <c r="AO112" s="105">
        <f t="shared" si="49"/>
        <v>0</v>
      </c>
      <c r="AP112" s="105">
        <f t="shared" si="50"/>
        <v>0</v>
      </c>
      <c r="AQ112" s="105">
        <f t="shared" si="51"/>
        <v>0</v>
      </c>
      <c r="AR112" s="105">
        <f t="shared" si="52"/>
        <v>0</v>
      </c>
      <c r="AS112" s="105">
        <f t="shared" si="53"/>
        <v>0</v>
      </c>
      <c r="AT112" s="105">
        <f t="shared" si="54"/>
        <v>0</v>
      </c>
      <c r="AU112" s="105">
        <f t="shared" si="38"/>
        <v>0</v>
      </c>
      <c r="AV112" s="105">
        <f t="shared" si="40"/>
        <v>0</v>
      </c>
      <c r="AW112" s="105">
        <f t="shared" si="41"/>
        <v>0</v>
      </c>
      <c r="AX112" s="105">
        <f t="shared" si="46"/>
        <v>0</v>
      </c>
      <c r="AY112" s="105">
        <f t="shared" si="42"/>
        <v>0</v>
      </c>
      <c r="AZ112" s="105">
        <f t="shared" si="43"/>
        <v>0</v>
      </c>
      <c r="BA112" s="105">
        <f t="shared" si="44"/>
        <v>0</v>
      </c>
      <c r="BB112" s="105">
        <f t="shared" si="45"/>
        <v>0</v>
      </c>
      <c r="BC112" s="105"/>
    </row>
    <row r="113" spans="1:55" x14ac:dyDescent="0.2">
      <c r="A113" s="117" t="s">
        <v>113</v>
      </c>
      <c r="B113" s="20" t="s">
        <v>114</v>
      </c>
      <c r="C113" s="118" t="s">
        <v>115</v>
      </c>
      <c r="D113" s="135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2"/>
      <c r="R113" s="132"/>
      <c r="S113" s="129">
        <f>IFERROR(VLOOKUP($A113&amp;$B113,'1'!$L$10:$M$49,2,FALSE),0)</f>
        <v>0</v>
      </c>
      <c r="T113" s="129">
        <f>IFERROR(VLOOKUP($A113&amp;$B113,'2'!$L$10:$M$49,2,FALSE),0)</f>
        <v>0</v>
      </c>
      <c r="U113" s="129">
        <f>IFERROR(VLOOKUP($A113&amp;$B113,'3'!$L$10:$M$49,2,FALSE),0)</f>
        <v>0</v>
      </c>
      <c r="V113" s="129">
        <v>0</v>
      </c>
      <c r="W113" s="129">
        <f>IFERROR(VLOOKUP($A113&amp;$B113,'5'!$L$10:$M$49,2,FALSE),0)</f>
        <v>0</v>
      </c>
      <c r="X113" s="129">
        <f>IFERROR(VLOOKUP($A113&amp;$B113,'6'!$L$10:$M$49,2,FALSE),0)</f>
        <v>0</v>
      </c>
      <c r="Y113" s="129">
        <f>IFERROR(VLOOKUP($A113&amp;$B113,'7'!$L$10:$M$49,2,FALSE),0)</f>
        <v>0</v>
      </c>
      <c r="Z113" s="129">
        <f>IFERROR(VLOOKUP($A113&amp;$B113,'8'!$L$10:$M$49,2,FALSE),0)</f>
        <v>0</v>
      </c>
      <c r="AA113" s="129">
        <f>IFERROR(VLOOKUP($A113&amp;$B113,'9'!$L$10:$M$49,2,FALSE),0)</f>
        <v>0</v>
      </c>
      <c r="AB113" s="129">
        <f>IFERROR(VLOOKUP($A113&amp;$B113,'10'!$L$10:$M$49,2,FALSE),0)</f>
        <v>0</v>
      </c>
      <c r="AC113" s="129">
        <v>0</v>
      </c>
      <c r="AD113" s="129">
        <v>0</v>
      </c>
      <c r="AE113" s="129">
        <f>IFERROR(VLOOKUP($A113&amp;$B113,'13'!$L$10:$M$49,2,FALSE),0)</f>
        <v>0</v>
      </c>
      <c r="AF113" s="129">
        <f>IFERROR(VLOOKUP($A113&amp;$B113,'14'!$L$10:$M$49,2,FALSE),0)</f>
        <v>0</v>
      </c>
      <c r="AG113" s="142">
        <v>0</v>
      </c>
      <c r="AH113" s="149">
        <f t="shared" si="39"/>
        <v>0</v>
      </c>
      <c r="AI113" s="144">
        <f t="shared" si="48"/>
        <v>0</v>
      </c>
      <c r="AJ113" s="143"/>
      <c r="AK113" s="16"/>
      <c r="AL113" s="88"/>
      <c r="AN113" s="105" t="str">
        <f t="shared" si="47"/>
        <v>ТкачевВладимир</v>
      </c>
      <c r="AO113" s="105">
        <f t="shared" si="49"/>
        <v>0</v>
      </c>
      <c r="AP113" s="105">
        <f t="shared" si="50"/>
        <v>0</v>
      </c>
      <c r="AQ113" s="105">
        <f t="shared" si="51"/>
        <v>0</v>
      </c>
      <c r="AR113" s="105">
        <f t="shared" si="52"/>
        <v>0</v>
      </c>
      <c r="AS113" s="105">
        <f t="shared" si="53"/>
        <v>0</v>
      </c>
      <c r="AT113" s="105">
        <f t="shared" si="54"/>
        <v>0</v>
      </c>
      <c r="AU113" s="105">
        <f t="shared" si="38"/>
        <v>0</v>
      </c>
      <c r="AV113" s="105">
        <f t="shared" si="40"/>
        <v>0</v>
      </c>
      <c r="AW113" s="105">
        <f t="shared" si="41"/>
        <v>0</v>
      </c>
      <c r="AX113" s="105">
        <f t="shared" si="46"/>
        <v>0</v>
      </c>
      <c r="AY113" s="105">
        <f t="shared" si="42"/>
        <v>0</v>
      </c>
      <c r="AZ113" s="105">
        <f t="shared" si="43"/>
        <v>0</v>
      </c>
      <c r="BA113" s="105">
        <f t="shared" si="44"/>
        <v>0</v>
      </c>
      <c r="BB113" s="105">
        <f t="shared" si="45"/>
        <v>0</v>
      </c>
      <c r="BC113" s="105"/>
    </row>
    <row r="114" spans="1:55" x14ac:dyDescent="0.2">
      <c r="A114" s="117" t="s">
        <v>118</v>
      </c>
      <c r="B114" s="20" t="s">
        <v>119</v>
      </c>
      <c r="C114" s="125" t="s">
        <v>18</v>
      </c>
      <c r="D114" s="135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136">
        <v>0</v>
      </c>
      <c r="P114" s="136">
        <v>0</v>
      </c>
      <c r="Q114" s="132"/>
      <c r="R114" s="132"/>
      <c r="S114" s="129">
        <f>IFERROR(VLOOKUP($A114&amp;$B114,'1'!$L$10:$M$49,2,FALSE),0)</f>
        <v>0</v>
      </c>
      <c r="T114" s="129">
        <f>IFERROR(VLOOKUP($A114&amp;$B114,'2'!$L$10:$M$49,2,FALSE),0)</f>
        <v>0</v>
      </c>
      <c r="U114" s="129">
        <f>IFERROR(VLOOKUP($A114&amp;$B114,'3'!$L$10:$M$49,2,FALSE),0)</f>
        <v>0</v>
      </c>
      <c r="V114" s="129">
        <v>0</v>
      </c>
      <c r="W114" s="129">
        <f>IFERROR(VLOOKUP($A114&amp;$B114,'5'!$L$10:$M$49,2,FALSE),0)</f>
        <v>0</v>
      </c>
      <c r="X114" s="129">
        <f>IFERROR(VLOOKUP($A114&amp;$B114,'6'!$L$10:$M$49,2,FALSE),0)</f>
        <v>0</v>
      </c>
      <c r="Y114" s="129">
        <f>IFERROR(VLOOKUP($A114&amp;$B114,'7'!$L$10:$M$49,2,FALSE),0)</f>
        <v>0</v>
      </c>
      <c r="Z114" s="129">
        <f>IFERROR(VLOOKUP($A114&amp;$B114,'8'!$L$10:$M$49,2,FALSE),0)</f>
        <v>0</v>
      </c>
      <c r="AA114" s="129">
        <f>IFERROR(VLOOKUP($A114&amp;$B114,'9'!$L$10:$M$49,2,FALSE),0)</f>
        <v>0</v>
      </c>
      <c r="AB114" s="129">
        <f>IFERROR(VLOOKUP($A114&amp;$B114,'10'!$L$10:$M$49,2,FALSE),0)</f>
        <v>0</v>
      </c>
      <c r="AC114" s="129">
        <v>0</v>
      </c>
      <c r="AD114" s="129">
        <v>0</v>
      </c>
      <c r="AE114" s="129">
        <f>IFERROR(VLOOKUP($A114&amp;$B114,'13'!$L$10:$M$49,2,FALSE),0)</f>
        <v>0</v>
      </c>
      <c r="AF114" s="129">
        <f>IFERROR(VLOOKUP($A114&amp;$B114,'14'!$L$10:$M$49,2,FALSE),0)</f>
        <v>0</v>
      </c>
      <c r="AG114" s="142">
        <v>0</v>
      </c>
      <c r="AH114" s="149">
        <f t="shared" si="39"/>
        <v>0</v>
      </c>
      <c r="AI114" s="144">
        <f t="shared" si="48"/>
        <v>0</v>
      </c>
      <c r="AJ114" s="143"/>
      <c r="AK114" s="16"/>
      <c r="AL114" s="88"/>
      <c r="AN114" s="105" t="str">
        <f t="shared" si="47"/>
        <v>ТереховВлад</v>
      </c>
      <c r="AO114" s="105">
        <f t="shared" si="49"/>
        <v>0</v>
      </c>
      <c r="AP114" s="105">
        <f t="shared" si="50"/>
        <v>0</v>
      </c>
      <c r="AQ114" s="105">
        <f t="shared" si="51"/>
        <v>0</v>
      </c>
      <c r="AR114" s="105">
        <f t="shared" si="52"/>
        <v>0</v>
      </c>
      <c r="AS114" s="105">
        <f t="shared" si="53"/>
        <v>0</v>
      </c>
      <c r="AT114" s="105">
        <f t="shared" si="54"/>
        <v>0</v>
      </c>
      <c r="AU114" s="105">
        <f t="shared" si="38"/>
        <v>0</v>
      </c>
      <c r="AV114" s="105">
        <f t="shared" si="40"/>
        <v>0</v>
      </c>
      <c r="AW114" s="105">
        <f t="shared" si="41"/>
        <v>0</v>
      </c>
      <c r="AX114" s="105">
        <f t="shared" si="46"/>
        <v>0</v>
      </c>
      <c r="AY114" s="105">
        <f t="shared" si="42"/>
        <v>0</v>
      </c>
      <c r="AZ114" s="105">
        <f t="shared" si="43"/>
        <v>0</v>
      </c>
      <c r="BA114" s="105">
        <f t="shared" si="44"/>
        <v>0</v>
      </c>
      <c r="BB114" s="105">
        <f t="shared" si="45"/>
        <v>0</v>
      </c>
      <c r="BC114" s="105"/>
    </row>
    <row r="115" spans="1:55" x14ac:dyDescent="0.2">
      <c r="A115" s="117" t="s">
        <v>120</v>
      </c>
      <c r="B115" s="20" t="s">
        <v>51</v>
      </c>
      <c r="C115" s="122" t="s">
        <v>117</v>
      </c>
      <c r="D115" s="135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2"/>
      <c r="R115" s="132"/>
      <c r="S115" s="129">
        <f>IFERROR(VLOOKUP($A115&amp;$B115,'1'!$L$10:$M$49,2,FALSE),0)</f>
        <v>0</v>
      </c>
      <c r="T115" s="129">
        <f>IFERROR(VLOOKUP($A115&amp;$B115,'2'!$L$10:$M$49,2,FALSE),0)</f>
        <v>0</v>
      </c>
      <c r="U115" s="129">
        <f>IFERROR(VLOOKUP($A115&amp;$B115,'3'!$L$10:$M$49,2,FALSE),0)</f>
        <v>0</v>
      </c>
      <c r="V115" s="129">
        <v>0</v>
      </c>
      <c r="W115" s="129">
        <f>IFERROR(VLOOKUP($A115&amp;$B115,'5'!$L$10:$M$49,2,FALSE),0)</f>
        <v>0</v>
      </c>
      <c r="X115" s="129">
        <f>IFERROR(VLOOKUP($A115&amp;$B115,'6'!$L$10:$M$49,2,FALSE),0)</f>
        <v>0</v>
      </c>
      <c r="Y115" s="129">
        <f>IFERROR(VLOOKUP($A115&amp;$B115,'7'!$L$10:$M$49,2,FALSE),0)</f>
        <v>0</v>
      </c>
      <c r="Z115" s="129">
        <f>IFERROR(VLOOKUP($A115&amp;$B115,'8'!$L$10:$M$49,2,FALSE),0)</f>
        <v>0</v>
      </c>
      <c r="AA115" s="129">
        <f>IFERROR(VLOOKUP($A115&amp;$B115,'9'!$L$10:$M$49,2,FALSE),0)</f>
        <v>0</v>
      </c>
      <c r="AB115" s="129">
        <f>IFERROR(VLOOKUP($A115&amp;$B115,'10'!$L$10:$M$49,2,FALSE),0)</f>
        <v>0</v>
      </c>
      <c r="AC115" s="129">
        <v>0</v>
      </c>
      <c r="AD115" s="129">
        <v>0</v>
      </c>
      <c r="AE115" s="129">
        <f>IFERROR(VLOOKUP($A115&amp;$B115,'13'!$L$10:$M$49,2,FALSE),0)</f>
        <v>0</v>
      </c>
      <c r="AF115" s="129">
        <f>IFERROR(VLOOKUP($A115&amp;$B115,'14'!$L$10:$M$49,2,FALSE),0)</f>
        <v>0</v>
      </c>
      <c r="AG115" s="142">
        <v>0</v>
      </c>
      <c r="AH115" s="149">
        <f t="shared" si="39"/>
        <v>0</v>
      </c>
      <c r="AI115" s="144">
        <f t="shared" si="48"/>
        <v>0</v>
      </c>
      <c r="AJ115" s="143"/>
      <c r="AK115" s="16"/>
      <c r="AL115" s="88"/>
      <c r="AN115" s="105" t="str">
        <f t="shared" si="47"/>
        <v>СтаростинАлександр</v>
      </c>
      <c r="AO115" s="105">
        <f t="shared" si="49"/>
        <v>0</v>
      </c>
      <c r="AP115" s="105">
        <f t="shared" si="50"/>
        <v>0</v>
      </c>
      <c r="AQ115" s="105">
        <f t="shared" si="51"/>
        <v>0</v>
      </c>
      <c r="AR115" s="105">
        <f t="shared" si="52"/>
        <v>0</v>
      </c>
      <c r="AS115" s="105">
        <f t="shared" si="53"/>
        <v>0</v>
      </c>
      <c r="AT115" s="105">
        <f t="shared" si="54"/>
        <v>0</v>
      </c>
      <c r="AU115" s="105">
        <f t="shared" si="38"/>
        <v>0</v>
      </c>
      <c r="AV115" s="105">
        <f t="shared" si="40"/>
        <v>0</v>
      </c>
      <c r="AW115" s="105">
        <f t="shared" si="41"/>
        <v>0</v>
      </c>
      <c r="AX115" s="105">
        <f t="shared" si="46"/>
        <v>0</v>
      </c>
      <c r="AY115" s="105">
        <f t="shared" si="42"/>
        <v>0</v>
      </c>
      <c r="AZ115" s="105">
        <f t="shared" si="43"/>
        <v>0</v>
      </c>
      <c r="BA115" s="105">
        <f t="shared" si="44"/>
        <v>0</v>
      </c>
      <c r="BB115" s="105">
        <f t="shared" si="45"/>
        <v>0</v>
      </c>
      <c r="BC115" s="105"/>
    </row>
    <row r="116" spans="1:55" x14ac:dyDescent="0.2">
      <c r="A116" s="117" t="s">
        <v>121</v>
      </c>
      <c r="B116" s="20" t="s">
        <v>122</v>
      </c>
      <c r="C116" s="122" t="s">
        <v>49</v>
      </c>
      <c r="D116" s="135">
        <v>0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136">
        <v>0</v>
      </c>
      <c r="O116" s="136">
        <v>0</v>
      </c>
      <c r="P116" s="136">
        <v>0</v>
      </c>
      <c r="Q116" s="132"/>
      <c r="R116" s="132"/>
      <c r="S116" s="129">
        <f>IFERROR(VLOOKUP($A116&amp;$B116,'1'!$L$10:$M$49,2,FALSE),0)</f>
        <v>0</v>
      </c>
      <c r="T116" s="129">
        <f>IFERROR(VLOOKUP($A116&amp;$B116,'2'!$L$10:$M$49,2,FALSE),0)</f>
        <v>0</v>
      </c>
      <c r="U116" s="129">
        <f>IFERROR(VLOOKUP($A116&amp;$B116,'3'!$L$10:$M$49,2,FALSE),0)</f>
        <v>0</v>
      </c>
      <c r="V116" s="129">
        <v>0</v>
      </c>
      <c r="W116" s="129">
        <f>IFERROR(VLOOKUP($A116&amp;$B116,'5'!$L$10:$M$49,2,FALSE),0)</f>
        <v>0</v>
      </c>
      <c r="X116" s="129">
        <f>IFERROR(VLOOKUP($A116&amp;$B116,'6'!$L$10:$M$49,2,FALSE),0)</f>
        <v>0</v>
      </c>
      <c r="Y116" s="129">
        <f>IFERROR(VLOOKUP($A116&amp;$B116,'7'!$L$10:$M$49,2,FALSE),0)</f>
        <v>0</v>
      </c>
      <c r="Z116" s="129">
        <f>IFERROR(VLOOKUP($A116&amp;$B116,'8'!$L$10:$M$49,2,FALSE),0)</f>
        <v>0</v>
      </c>
      <c r="AA116" s="129">
        <f>IFERROR(VLOOKUP($A116&amp;$B116,'9'!$L$10:$M$49,2,FALSE),0)</f>
        <v>0</v>
      </c>
      <c r="AB116" s="129">
        <f>IFERROR(VLOOKUP($A116&amp;$B116,'10'!$L$10:$M$49,2,FALSE),0)</f>
        <v>0</v>
      </c>
      <c r="AC116" s="129">
        <v>0</v>
      </c>
      <c r="AD116" s="129">
        <v>0</v>
      </c>
      <c r="AE116" s="129">
        <f>IFERROR(VLOOKUP($A116&amp;$B116,'13'!$L$10:$M$49,2,FALSE),0)</f>
        <v>0</v>
      </c>
      <c r="AF116" s="129">
        <f>IFERROR(VLOOKUP($A116&amp;$B116,'14'!$L$10:$M$49,2,FALSE),0)</f>
        <v>0</v>
      </c>
      <c r="AG116" s="142">
        <v>0</v>
      </c>
      <c r="AH116" s="149">
        <f t="shared" si="39"/>
        <v>0</v>
      </c>
      <c r="AI116" s="144">
        <f t="shared" si="48"/>
        <v>0</v>
      </c>
      <c r="AJ116" s="143"/>
      <c r="AK116" s="16"/>
      <c r="AL116" s="88"/>
      <c r="AN116" s="105" t="str">
        <f t="shared" si="47"/>
        <v>ПлюхинЕвгений</v>
      </c>
      <c r="AO116" s="105">
        <f t="shared" si="49"/>
        <v>0</v>
      </c>
      <c r="AP116" s="105">
        <f t="shared" si="50"/>
        <v>0</v>
      </c>
      <c r="AQ116" s="105">
        <f t="shared" si="51"/>
        <v>0</v>
      </c>
      <c r="AR116" s="105">
        <f t="shared" si="52"/>
        <v>0</v>
      </c>
      <c r="AS116" s="105">
        <f t="shared" si="53"/>
        <v>0</v>
      </c>
      <c r="AT116" s="105">
        <f t="shared" si="54"/>
        <v>0</v>
      </c>
      <c r="AU116" s="105">
        <f t="shared" si="38"/>
        <v>0</v>
      </c>
      <c r="AV116" s="105">
        <f t="shared" si="40"/>
        <v>0</v>
      </c>
      <c r="AW116" s="105">
        <f t="shared" si="41"/>
        <v>0</v>
      </c>
      <c r="AX116" s="105">
        <f t="shared" si="46"/>
        <v>0</v>
      </c>
      <c r="AY116" s="105">
        <f t="shared" si="42"/>
        <v>0</v>
      </c>
      <c r="AZ116" s="105">
        <f t="shared" si="43"/>
        <v>0</v>
      </c>
      <c r="BA116" s="105">
        <f t="shared" si="44"/>
        <v>0</v>
      </c>
      <c r="BB116" s="105">
        <f t="shared" si="45"/>
        <v>0</v>
      </c>
      <c r="BC116" s="105"/>
    </row>
    <row r="117" spans="1:55" x14ac:dyDescent="0.2">
      <c r="A117" s="117" t="s">
        <v>92</v>
      </c>
      <c r="B117" s="20" t="s">
        <v>12</v>
      </c>
      <c r="C117" s="122" t="s">
        <v>22</v>
      </c>
      <c r="D117" s="135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2"/>
      <c r="R117" s="132"/>
      <c r="S117" s="129">
        <f>IFERROR(VLOOKUP($A117&amp;$B117,'1'!$L$10:$M$49,2,FALSE),0)</f>
        <v>0</v>
      </c>
      <c r="T117" s="129">
        <f>IFERROR(VLOOKUP($A117&amp;$B117,'2'!$L$10:$M$49,2,FALSE),0)</f>
        <v>0</v>
      </c>
      <c r="U117" s="129">
        <f>IFERROR(VLOOKUP($A117&amp;$B117,'3'!$L$10:$M$49,2,FALSE),0)</f>
        <v>0</v>
      </c>
      <c r="V117" s="129">
        <v>0</v>
      </c>
      <c r="W117" s="129">
        <f>IFERROR(VLOOKUP($A117&amp;$B117,'5'!$L$10:$M$49,2,FALSE),0)</f>
        <v>0</v>
      </c>
      <c r="X117" s="129">
        <f>IFERROR(VLOOKUP($A117&amp;$B117,'6'!$L$10:$M$49,2,FALSE),0)</f>
        <v>0</v>
      </c>
      <c r="Y117" s="129">
        <f>IFERROR(VLOOKUP($A117&amp;$B117,'7'!$L$10:$M$49,2,FALSE),0)</f>
        <v>0</v>
      </c>
      <c r="Z117" s="129">
        <f>IFERROR(VLOOKUP($A117&amp;$B117,'8'!$L$10:$M$49,2,FALSE),0)</f>
        <v>0</v>
      </c>
      <c r="AA117" s="129">
        <f>IFERROR(VLOOKUP($A117&amp;$B117,'9'!$L$10:$M$49,2,FALSE),0)</f>
        <v>0</v>
      </c>
      <c r="AB117" s="129">
        <f>IFERROR(VLOOKUP($A117&amp;$B117,'10'!$L$10:$M$49,2,FALSE),0)</f>
        <v>0</v>
      </c>
      <c r="AC117" s="129">
        <v>0</v>
      </c>
      <c r="AD117" s="129">
        <v>0</v>
      </c>
      <c r="AE117" s="129">
        <f>IFERROR(VLOOKUP($A117&amp;$B117,'13'!$L$10:$M$49,2,FALSE),0)</f>
        <v>0</v>
      </c>
      <c r="AF117" s="129">
        <f>IFERROR(VLOOKUP($A117&amp;$B117,'14'!$L$10:$M$49,2,FALSE),0)</f>
        <v>0</v>
      </c>
      <c r="AG117" s="142">
        <v>0</v>
      </c>
      <c r="AH117" s="149">
        <f t="shared" si="39"/>
        <v>0</v>
      </c>
      <c r="AI117" s="144">
        <f t="shared" si="48"/>
        <v>0</v>
      </c>
      <c r="AJ117" s="143"/>
      <c r="AK117" s="16"/>
      <c r="AL117" s="17"/>
      <c r="AN117" s="105" t="str">
        <f t="shared" si="47"/>
        <v>АнтоновВиктор</v>
      </c>
      <c r="AO117" s="105">
        <f t="shared" si="49"/>
        <v>0</v>
      </c>
      <c r="AP117" s="105">
        <f t="shared" si="50"/>
        <v>0</v>
      </c>
      <c r="AQ117" s="105">
        <f t="shared" si="51"/>
        <v>0</v>
      </c>
      <c r="AR117" s="105">
        <f t="shared" si="52"/>
        <v>0</v>
      </c>
      <c r="AS117" s="105">
        <f t="shared" si="53"/>
        <v>0</v>
      </c>
      <c r="AT117" s="105">
        <f t="shared" si="54"/>
        <v>0</v>
      </c>
      <c r="AU117" s="105">
        <f t="shared" si="38"/>
        <v>0</v>
      </c>
      <c r="AV117" s="105">
        <f t="shared" si="40"/>
        <v>0</v>
      </c>
      <c r="AW117" s="105">
        <f t="shared" si="41"/>
        <v>0</v>
      </c>
      <c r="AX117" s="105">
        <f t="shared" si="46"/>
        <v>0</v>
      </c>
      <c r="AY117" s="105">
        <f t="shared" si="42"/>
        <v>0</v>
      </c>
      <c r="AZ117" s="105">
        <f t="shared" si="43"/>
        <v>0</v>
      </c>
      <c r="BA117" s="105">
        <f t="shared" si="44"/>
        <v>0</v>
      </c>
      <c r="BB117" s="105">
        <f t="shared" si="45"/>
        <v>0</v>
      </c>
      <c r="BC117" s="105"/>
    </row>
    <row r="118" spans="1:55" x14ac:dyDescent="0.2">
      <c r="A118" s="117" t="s">
        <v>125</v>
      </c>
      <c r="B118" s="20" t="s">
        <v>54</v>
      </c>
      <c r="C118" s="125" t="s">
        <v>18</v>
      </c>
      <c r="D118" s="135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2"/>
      <c r="R118" s="132"/>
      <c r="S118" s="129">
        <f>IFERROR(VLOOKUP($A118&amp;$B118,'1'!$L$10:$M$49,2,FALSE),0)</f>
        <v>0</v>
      </c>
      <c r="T118" s="129">
        <f>IFERROR(VLOOKUP($A118&amp;$B118,'2'!$L$10:$M$49,2,FALSE),0)</f>
        <v>0</v>
      </c>
      <c r="U118" s="129">
        <f>IFERROR(VLOOKUP($A118&amp;$B118,'3'!$L$10:$M$49,2,FALSE),0)</f>
        <v>0</v>
      </c>
      <c r="V118" s="129">
        <v>0</v>
      </c>
      <c r="W118" s="129">
        <f>IFERROR(VLOOKUP($A118&amp;$B118,'5'!$L$10:$M$49,2,FALSE),0)</f>
        <v>0</v>
      </c>
      <c r="X118" s="129">
        <f>IFERROR(VLOOKUP($A118&amp;$B118,'6'!$L$10:$M$49,2,FALSE),0)</f>
        <v>0</v>
      </c>
      <c r="Y118" s="129">
        <f>IFERROR(VLOOKUP($A118&amp;$B118,'7'!$L$10:$M$49,2,FALSE),0)</f>
        <v>0</v>
      </c>
      <c r="Z118" s="129">
        <f>IFERROR(VLOOKUP($A118&amp;$B118,'8'!$L$10:$M$49,2,FALSE),0)</f>
        <v>0</v>
      </c>
      <c r="AA118" s="129">
        <f>IFERROR(VLOOKUP($A118&amp;$B118,'9'!$L$10:$M$49,2,FALSE),0)</f>
        <v>0</v>
      </c>
      <c r="AB118" s="129">
        <f>IFERROR(VLOOKUP($A118&amp;$B118,'10'!$L$10:$M$49,2,FALSE),0)</f>
        <v>0</v>
      </c>
      <c r="AC118" s="129">
        <v>0</v>
      </c>
      <c r="AD118" s="129">
        <v>0</v>
      </c>
      <c r="AE118" s="129">
        <f>IFERROR(VLOOKUP($A118&amp;$B118,'13'!$L$10:$M$49,2,FALSE),0)</f>
        <v>0</v>
      </c>
      <c r="AF118" s="129">
        <f>IFERROR(VLOOKUP($A118&amp;$B118,'14'!$L$10:$M$49,2,FALSE),0)</f>
        <v>0</v>
      </c>
      <c r="AG118" s="142">
        <v>0</v>
      </c>
      <c r="AH118" s="149">
        <f t="shared" si="39"/>
        <v>0</v>
      </c>
      <c r="AI118" s="144">
        <f t="shared" si="48"/>
        <v>0</v>
      </c>
      <c r="AJ118" s="143"/>
      <c r="AK118" s="16"/>
      <c r="AL118" s="17"/>
      <c r="AN118" s="105" t="str">
        <f t="shared" si="47"/>
        <v>ФроловИван</v>
      </c>
      <c r="AO118" s="105">
        <f t="shared" si="49"/>
        <v>0</v>
      </c>
      <c r="AP118" s="105">
        <f t="shared" si="50"/>
        <v>0</v>
      </c>
      <c r="AQ118" s="105">
        <f t="shared" si="51"/>
        <v>0</v>
      </c>
      <c r="AR118" s="105">
        <f t="shared" si="52"/>
        <v>0</v>
      </c>
      <c r="AS118" s="105">
        <f t="shared" si="53"/>
        <v>0</v>
      </c>
      <c r="AT118" s="105">
        <f t="shared" si="54"/>
        <v>0</v>
      </c>
      <c r="AU118" s="105">
        <f t="shared" si="38"/>
        <v>0</v>
      </c>
      <c r="AV118" s="105">
        <f t="shared" si="40"/>
        <v>0</v>
      </c>
      <c r="AW118" s="105">
        <f t="shared" si="41"/>
        <v>0</v>
      </c>
      <c r="AX118" s="105">
        <f t="shared" si="46"/>
        <v>0</v>
      </c>
      <c r="AY118" s="105">
        <f t="shared" si="42"/>
        <v>0</v>
      </c>
      <c r="AZ118" s="105">
        <f t="shared" si="43"/>
        <v>0</v>
      </c>
      <c r="BA118" s="105">
        <f t="shared" si="44"/>
        <v>0</v>
      </c>
      <c r="BB118" s="105">
        <f t="shared" si="45"/>
        <v>0</v>
      </c>
      <c r="BC118" s="105"/>
    </row>
    <row r="119" spans="1:55" x14ac:dyDescent="0.2">
      <c r="A119" s="117" t="s">
        <v>89</v>
      </c>
      <c r="B119" s="20" t="s">
        <v>126</v>
      </c>
      <c r="C119" s="122" t="s">
        <v>18</v>
      </c>
      <c r="D119" s="135">
        <v>0</v>
      </c>
      <c r="E119" s="136">
        <v>0</v>
      </c>
      <c r="F119" s="136">
        <v>0</v>
      </c>
      <c r="G119" s="136">
        <v>0</v>
      </c>
      <c r="H119" s="136">
        <v>0</v>
      </c>
      <c r="I119" s="136">
        <v>0</v>
      </c>
      <c r="J119" s="136">
        <v>0</v>
      </c>
      <c r="K119" s="136">
        <v>0</v>
      </c>
      <c r="L119" s="136">
        <v>0</v>
      </c>
      <c r="M119" s="136">
        <v>0</v>
      </c>
      <c r="N119" s="136">
        <v>0</v>
      </c>
      <c r="O119" s="136">
        <v>0</v>
      </c>
      <c r="P119" s="136">
        <v>0</v>
      </c>
      <c r="Q119" s="132"/>
      <c r="R119" s="132"/>
      <c r="S119" s="129">
        <f>IFERROR(VLOOKUP($A119&amp;$B119,'1'!$L$10:$M$49,2,FALSE),0)</f>
        <v>0</v>
      </c>
      <c r="T119" s="129">
        <f>IFERROR(VLOOKUP($A119&amp;$B119,'2'!$L$10:$M$49,2,FALSE),0)</f>
        <v>0</v>
      </c>
      <c r="U119" s="129">
        <f>IFERROR(VLOOKUP($A119&amp;$B119,'3'!$L$10:$M$49,2,FALSE),0)</f>
        <v>0</v>
      </c>
      <c r="V119" s="129">
        <v>0</v>
      </c>
      <c r="W119" s="129">
        <f>IFERROR(VLOOKUP($A119&amp;$B119,'5'!$L$10:$M$49,2,FALSE),0)</f>
        <v>0</v>
      </c>
      <c r="X119" s="129">
        <f>IFERROR(VLOOKUP($A119&amp;$B119,'6'!$L$10:$M$49,2,FALSE),0)</f>
        <v>0</v>
      </c>
      <c r="Y119" s="129">
        <f>IFERROR(VLOOKUP($A119&amp;$B119,'7'!$L$10:$M$49,2,FALSE),0)</f>
        <v>0</v>
      </c>
      <c r="Z119" s="129">
        <f>IFERROR(VLOOKUP($A119&amp;$B119,'8'!$L$10:$M$49,2,FALSE),0)</f>
        <v>0</v>
      </c>
      <c r="AA119" s="129">
        <f>IFERROR(VLOOKUP($A119&amp;$B119,'9'!$L$10:$M$49,2,FALSE),0)</f>
        <v>0</v>
      </c>
      <c r="AB119" s="129">
        <f>IFERROR(VLOOKUP($A119&amp;$B119,'10'!$L$10:$M$49,2,FALSE),0)</f>
        <v>0</v>
      </c>
      <c r="AC119" s="129">
        <v>0</v>
      </c>
      <c r="AD119" s="129">
        <v>0</v>
      </c>
      <c r="AE119" s="129">
        <f>IFERROR(VLOOKUP($A119&amp;$B119,'13'!$L$10:$M$49,2,FALSE),0)</f>
        <v>0</v>
      </c>
      <c r="AF119" s="129">
        <f>IFERROR(VLOOKUP($A119&amp;$B119,'14'!$L$10:$M$49,2,FALSE),0)</f>
        <v>0</v>
      </c>
      <c r="AG119" s="142">
        <v>0</v>
      </c>
      <c r="AH119" s="149">
        <f t="shared" si="39"/>
        <v>0</v>
      </c>
      <c r="AI119" s="144">
        <f t="shared" si="48"/>
        <v>0</v>
      </c>
      <c r="AJ119" s="143"/>
      <c r="AK119" s="16"/>
      <c r="AL119" s="17"/>
      <c r="AN119" s="105" t="str">
        <f t="shared" si="47"/>
        <v>АгафоновАлесандр</v>
      </c>
      <c r="AO119" s="105">
        <f t="shared" si="49"/>
        <v>0</v>
      </c>
      <c r="AP119" s="105">
        <f t="shared" si="50"/>
        <v>0</v>
      </c>
      <c r="AQ119" s="105">
        <f t="shared" si="51"/>
        <v>0</v>
      </c>
      <c r="AR119" s="105">
        <f t="shared" si="52"/>
        <v>0</v>
      </c>
      <c r="AS119" s="105">
        <f t="shared" si="53"/>
        <v>0</v>
      </c>
      <c r="AT119" s="105">
        <f t="shared" si="54"/>
        <v>0</v>
      </c>
      <c r="AU119" s="105">
        <f t="shared" si="38"/>
        <v>0</v>
      </c>
      <c r="AV119" s="105">
        <f t="shared" si="40"/>
        <v>0</v>
      </c>
      <c r="AW119" s="105">
        <f t="shared" si="41"/>
        <v>0</v>
      </c>
      <c r="AX119" s="105">
        <f t="shared" si="46"/>
        <v>0</v>
      </c>
      <c r="AY119" s="105">
        <f t="shared" si="42"/>
        <v>0</v>
      </c>
      <c r="AZ119" s="105">
        <f t="shared" si="43"/>
        <v>0</v>
      </c>
      <c r="BA119" s="105">
        <f t="shared" si="44"/>
        <v>0</v>
      </c>
      <c r="BB119" s="105">
        <f t="shared" si="45"/>
        <v>0</v>
      </c>
      <c r="BC119" s="105"/>
    </row>
    <row r="120" spans="1:55" x14ac:dyDescent="0.2">
      <c r="A120" s="117" t="s">
        <v>127</v>
      </c>
      <c r="B120" s="20" t="s">
        <v>128</v>
      </c>
      <c r="C120" s="122" t="s">
        <v>10</v>
      </c>
      <c r="D120" s="135">
        <v>0</v>
      </c>
      <c r="E120" s="136">
        <v>0</v>
      </c>
      <c r="F120" s="136">
        <v>0</v>
      </c>
      <c r="G120" s="136">
        <v>0</v>
      </c>
      <c r="H120" s="136">
        <v>0</v>
      </c>
      <c r="I120" s="136">
        <v>0</v>
      </c>
      <c r="J120" s="136">
        <v>0</v>
      </c>
      <c r="K120" s="136">
        <v>0</v>
      </c>
      <c r="L120" s="136">
        <v>0</v>
      </c>
      <c r="M120" s="136">
        <v>0</v>
      </c>
      <c r="N120" s="136">
        <v>0</v>
      </c>
      <c r="O120" s="136">
        <v>0</v>
      </c>
      <c r="P120" s="136">
        <v>0</v>
      </c>
      <c r="Q120" s="132"/>
      <c r="R120" s="132"/>
      <c r="S120" s="129">
        <f>IFERROR(VLOOKUP($A120&amp;$B120,'1'!$L$10:$M$49,2,FALSE),0)</f>
        <v>0</v>
      </c>
      <c r="T120" s="129">
        <f>IFERROR(VLOOKUP($A120&amp;$B120,'2'!$L$10:$M$49,2,FALSE),0)</f>
        <v>0</v>
      </c>
      <c r="U120" s="129">
        <f>IFERROR(VLOOKUP($A120&amp;$B120,'3'!$L$10:$M$49,2,FALSE),0)</f>
        <v>0</v>
      </c>
      <c r="V120" s="129">
        <v>0</v>
      </c>
      <c r="W120" s="129">
        <f>IFERROR(VLOOKUP($A120&amp;$B120,'5'!$L$10:$M$49,2,FALSE),0)</f>
        <v>0</v>
      </c>
      <c r="X120" s="129">
        <f>IFERROR(VLOOKUP($A120&amp;$B120,'6'!$L$10:$M$49,2,FALSE),0)</f>
        <v>0</v>
      </c>
      <c r="Y120" s="129">
        <f>IFERROR(VLOOKUP($A120&amp;$B120,'7'!$L$10:$M$49,2,FALSE),0)</f>
        <v>0</v>
      </c>
      <c r="Z120" s="129">
        <f>IFERROR(VLOOKUP($A120&amp;$B120,'8'!$L$10:$M$49,2,FALSE),0)</f>
        <v>0</v>
      </c>
      <c r="AA120" s="129">
        <f>IFERROR(VLOOKUP($A120&amp;$B120,'9'!$L$10:$M$49,2,FALSE),0)</f>
        <v>0</v>
      </c>
      <c r="AB120" s="129">
        <f>IFERROR(VLOOKUP($A120&amp;$B120,'10'!$L$10:$M$49,2,FALSE),0)</f>
        <v>0</v>
      </c>
      <c r="AC120" s="129">
        <v>0</v>
      </c>
      <c r="AD120" s="129">
        <v>0</v>
      </c>
      <c r="AE120" s="129">
        <f>IFERROR(VLOOKUP($A120&amp;$B120,'13'!$L$10:$M$49,2,FALSE),0)</f>
        <v>0</v>
      </c>
      <c r="AF120" s="129">
        <f>IFERROR(VLOOKUP($A120&amp;$B120,'14'!$L$10:$M$49,2,FALSE),0)</f>
        <v>0</v>
      </c>
      <c r="AG120" s="142">
        <v>0</v>
      </c>
      <c r="AH120" s="149">
        <f t="shared" si="39"/>
        <v>0</v>
      </c>
      <c r="AI120" s="144">
        <f t="shared" si="48"/>
        <v>0</v>
      </c>
      <c r="AJ120" s="143"/>
      <c r="AK120" s="16"/>
      <c r="AL120" s="17"/>
      <c r="AN120" s="105" t="str">
        <f t="shared" si="47"/>
        <v>ПетровКонстантин</v>
      </c>
      <c r="AO120" s="105">
        <f t="shared" si="49"/>
        <v>0</v>
      </c>
      <c r="AP120" s="105">
        <f t="shared" si="50"/>
        <v>0</v>
      </c>
      <c r="AQ120" s="105">
        <f t="shared" si="51"/>
        <v>0</v>
      </c>
      <c r="AR120" s="105">
        <f t="shared" si="52"/>
        <v>0</v>
      </c>
      <c r="AS120" s="105">
        <f t="shared" si="53"/>
        <v>0</v>
      </c>
      <c r="AT120" s="105">
        <f t="shared" si="54"/>
        <v>0</v>
      </c>
      <c r="AU120" s="105">
        <f t="shared" si="38"/>
        <v>0</v>
      </c>
      <c r="AV120" s="105">
        <f t="shared" si="40"/>
        <v>0</v>
      </c>
      <c r="AW120" s="105">
        <f t="shared" si="41"/>
        <v>0</v>
      </c>
      <c r="AX120" s="105">
        <f t="shared" si="46"/>
        <v>0</v>
      </c>
      <c r="AY120" s="105">
        <f t="shared" si="42"/>
        <v>0</v>
      </c>
      <c r="AZ120" s="105">
        <f t="shared" si="43"/>
        <v>0</v>
      </c>
      <c r="BA120" s="105">
        <f t="shared" si="44"/>
        <v>0</v>
      </c>
      <c r="BB120" s="105">
        <f t="shared" si="45"/>
        <v>0</v>
      </c>
      <c r="BC120" s="105"/>
    </row>
    <row r="121" spans="1:55" x14ac:dyDescent="0.2">
      <c r="A121" s="117" t="s">
        <v>129</v>
      </c>
      <c r="B121" s="20" t="s">
        <v>130</v>
      </c>
      <c r="C121" s="122" t="s">
        <v>10</v>
      </c>
      <c r="D121" s="135">
        <v>0</v>
      </c>
      <c r="E121" s="136">
        <v>0</v>
      </c>
      <c r="F121" s="136">
        <v>0</v>
      </c>
      <c r="G121" s="136">
        <v>0</v>
      </c>
      <c r="H121" s="136">
        <v>0</v>
      </c>
      <c r="I121" s="136">
        <v>0</v>
      </c>
      <c r="J121" s="136">
        <v>0</v>
      </c>
      <c r="K121" s="136">
        <v>0</v>
      </c>
      <c r="L121" s="136">
        <v>0</v>
      </c>
      <c r="M121" s="136">
        <v>0</v>
      </c>
      <c r="N121" s="136">
        <v>0</v>
      </c>
      <c r="O121" s="136">
        <v>0</v>
      </c>
      <c r="P121" s="136">
        <v>0</v>
      </c>
      <c r="Q121" s="132"/>
      <c r="R121" s="132"/>
      <c r="S121" s="129">
        <f>IFERROR(VLOOKUP($A121&amp;$B121,'1'!$L$10:$M$49,2,FALSE),0)</f>
        <v>0</v>
      </c>
      <c r="T121" s="129">
        <f>IFERROR(VLOOKUP($A121&amp;$B121,'2'!$L$10:$M$49,2,FALSE),0)</f>
        <v>0</v>
      </c>
      <c r="U121" s="129">
        <f>IFERROR(VLOOKUP($A121&amp;$B121,'3'!$L$10:$M$49,2,FALSE),0)</f>
        <v>0</v>
      </c>
      <c r="V121" s="129">
        <v>0</v>
      </c>
      <c r="W121" s="129">
        <f>IFERROR(VLOOKUP($A121&amp;$B121,'5'!$L$10:$M$49,2,FALSE),0)</f>
        <v>0</v>
      </c>
      <c r="X121" s="129">
        <f>IFERROR(VLOOKUP($A121&amp;$B121,'6'!$L$10:$M$49,2,FALSE),0)</f>
        <v>0</v>
      </c>
      <c r="Y121" s="129">
        <f>IFERROR(VLOOKUP($A121&amp;$B121,'7'!$L$10:$M$49,2,FALSE),0)</f>
        <v>0</v>
      </c>
      <c r="Z121" s="129">
        <f>IFERROR(VLOOKUP($A121&amp;$B121,'8'!$L$10:$M$49,2,FALSE),0)</f>
        <v>0</v>
      </c>
      <c r="AA121" s="129">
        <f>IFERROR(VLOOKUP($A121&amp;$B121,'9'!$L$10:$M$49,2,FALSE),0)</f>
        <v>0</v>
      </c>
      <c r="AB121" s="129">
        <f>IFERROR(VLOOKUP($A121&amp;$B121,'10'!$L$10:$M$49,2,FALSE),0)</f>
        <v>0</v>
      </c>
      <c r="AC121" s="129">
        <v>0</v>
      </c>
      <c r="AD121" s="129">
        <v>0</v>
      </c>
      <c r="AE121" s="129">
        <f>IFERROR(VLOOKUP($A121&amp;$B121,'13'!$L$10:$M$49,2,FALSE),0)</f>
        <v>0</v>
      </c>
      <c r="AF121" s="129">
        <f>IFERROR(VLOOKUP($A121&amp;$B121,'14'!$L$10:$M$49,2,FALSE),0)</f>
        <v>0</v>
      </c>
      <c r="AG121" s="142">
        <v>0</v>
      </c>
      <c r="AH121" s="149">
        <f t="shared" si="39"/>
        <v>0</v>
      </c>
      <c r="AI121" s="144">
        <f t="shared" si="48"/>
        <v>0</v>
      </c>
      <c r="AJ121" s="143"/>
      <c r="AK121" s="16"/>
      <c r="AL121" s="17"/>
      <c r="AN121" s="105" t="str">
        <f t="shared" si="47"/>
        <v>МилютинИгорь</v>
      </c>
      <c r="AO121" s="105">
        <f t="shared" si="49"/>
        <v>0</v>
      </c>
      <c r="AP121" s="105">
        <f t="shared" si="50"/>
        <v>0</v>
      </c>
      <c r="AQ121" s="105">
        <f t="shared" si="51"/>
        <v>0</v>
      </c>
      <c r="AR121" s="105">
        <f t="shared" si="52"/>
        <v>0</v>
      </c>
      <c r="AS121" s="105">
        <f t="shared" si="53"/>
        <v>0</v>
      </c>
      <c r="AT121" s="105">
        <f t="shared" si="54"/>
        <v>0</v>
      </c>
      <c r="AU121" s="105">
        <f t="shared" si="38"/>
        <v>0</v>
      </c>
      <c r="AV121" s="105">
        <f t="shared" si="40"/>
        <v>0</v>
      </c>
      <c r="AW121" s="105">
        <f t="shared" si="41"/>
        <v>0</v>
      </c>
      <c r="AX121" s="105">
        <f t="shared" si="46"/>
        <v>0</v>
      </c>
      <c r="AY121" s="105">
        <f t="shared" si="42"/>
        <v>0</v>
      </c>
      <c r="AZ121" s="105">
        <f t="shared" si="43"/>
        <v>0</v>
      </c>
      <c r="BA121" s="105">
        <f t="shared" si="44"/>
        <v>0</v>
      </c>
      <c r="BB121" s="105">
        <f t="shared" si="45"/>
        <v>0</v>
      </c>
      <c r="BC121" s="105"/>
    </row>
    <row r="122" spans="1:55" x14ac:dyDescent="0.2">
      <c r="A122" s="117" t="s">
        <v>131</v>
      </c>
      <c r="B122" s="20" t="s">
        <v>67</v>
      </c>
      <c r="C122" s="122" t="s">
        <v>132</v>
      </c>
      <c r="D122" s="135">
        <v>0</v>
      </c>
      <c r="E122" s="136">
        <v>0</v>
      </c>
      <c r="F122" s="136">
        <v>0</v>
      </c>
      <c r="G122" s="136">
        <v>0</v>
      </c>
      <c r="H122" s="136">
        <v>0</v>
      </c>
      <c r="I122" s="136">
        <v>0</v>
      </c>
      <c r="J122" s="136">
        <v>0</v>
      </c>
      <c r="K122" s="136">
        <v>0</v>
      </c>
      <c r="L122" s="136">
        <v>0</v>
      </c>
      <c r="M122" s="136">
        <v>0</v>
      </c>
      <c r="N122" s="136">
        <v>0</v>
      </c>
      <c r="O122" s="136">
        <v>0</v>
      </c>
      <c r="P122" s="136">
        <v>0</v>
      </c>
      <c r="Q122" s="132"/>
      <c r="R122" s="132"/>
      <c r="S122" s="129">
        <f>IFERROR(VLOOKUP($A122&amp;$B122,'1'!$L$10:$M$49,2,FALSE),0)</f>
        <v>0</v>
      </c>
      <c r="T122" s="129">
        <f>IFERROR(VLOOKUP($A122&amp;$B122,'2'!$L$10:$M$49,2,FALSE),0)</f>
        <v>0</v>
      </c>
      <c r="U122" s="129">
        <f>IFERROR(VLOOKUP($A122&amp;$B122,'3'!$L$10:$M$49,2,FALSE),0)</f>
        <v>0</v>
      </c>
      <c r="V122" s="129">
        <v>0</v>
      </c>
      <c r="W122" s="129">
        <f>IFERROR(VLOOKUP($A122&amp;$B122,'5'!$L$10:$M$49,2,FALSE),0)</f>
        <v>0</v>
      </c>
      <c r="X122" s="129">
        <f>IFERROR(VLOOKUP($A122&amp;$B122,'6'!$L$10:$M$49,2,FALSE),0)</f>
        <v>0</v>
      </c>
      <c r="Y122" s="129">
        <f>IFERROR(VLOOKUP($A122&amp;$B122,'7'!$L$10:$M$49,2,FALSE),0)</f>
        <v>0</v>
      </c>
      <c r="Z122" s="129">
        <f>IFERROR(VLOOKUP($A122&amp;$B122,'8'!$L$10:$M$49,2,FALSE),0)</f>
        <v>0</v>
      </c>
      <c r="AA122" s="129">
        <f>IFERROR(VLOOKUP($A122&amp;$B122,'9'!$L$10:$M$49,2,FALSE),0)</f>
        <v>0</v>
      </c>
      <c r="AB122" s="129">
        <f>IFERROR(VLOOKUP($A122&amp;$B122,'10'!$L$10:$M$49,2,FALSE),0)</f>
        <v>0</v>
      </c>
      <c r="AC122" s="129">
        <v>0</v>
      </c>
      <c r="AD122" s="129">
        <v>0</v>
      </c>
      <c r="AE122" s="129">
        <f>IFERROR(VLOOKUP($A122&amp;$B122,'13'!$L$10:$M$49,2,FALSE),0)</f>
        <v>0</v>
      </c>
      <c r="AF122" s="129">
        <f>IFERROR(VLOOKUP($A122&amp;$B122,'14'!$L$10:$M$49,2,FALSE),0)</f>
        <v>0</v>
      </c>
      <c r="AG122" s="142">
        <v>0</v>
      </c>
      <c r="AH122" s="149">
        <f t="shared" si="39"/>
        <v>0</v>
      </c>
      <c r="AI122" s="144">
        <f t="shared" si="48"/>
        <v>0</v>
      </c>
      <c r="AJ122" s="143"/>
      <c r="AK122" s="16"/>
      <c r="AL122" s="17"/>
      <c r="AN122" s="105" t="str">
        <f t="shared" si="47"/>
        <v>ШершневАртем</v>
      </c>
      <c r="AO122" s="105">
        <f t="shared" si="49"/>
        <v>0</v>
      </c>
      <c r="AP122" s="105">
        <f t="shared" si="50"/>
        <v>0</v>
      </c>
      <c r="AQ122" s="105">
        <f t="shared" si="51"/>
        <v>0</v>
      </c>
      <c r="AR122" s="105">
        <f t="shared" si="52"/>
        <v>0</v>
      </c>
      <c r="AS122" s="105">
        <f t="shared" si="53"/>
        <v>0</v>
      </c>
      <c r="AT122" s="105">
        <f t="shared" si="54"/>
        <v>0</v>
      </c>
      <c r="AU122" s="105">
        <f t="shared" si="38"/>
        <v>0</v>
      </c>
      <c r="AV122" s="105">
        <f t="shared" si="40"/>
        <v>0</v>
      </c>
      <c r="AW122" s="105">
        <f t="shared" si="41"/>
        <v>0</v>
      </c>
      <c r="AX122" s="105">
        <f t="shared" si="46"/>
        <v>0</v>
      </c>
      <c r="AY122" s="105">
        <f t="shared" si="42"/>
        <v>0</v>
      </c>
      <c r="AZ122" s="105">
        <f t="shared" si="43"/>
        <v>0</v>
      </c>
      <c r="BA122" s="105">
        <f t="shared" si="44"/>
        <v>0</v>
      </c>
      <c r="BB122" s="105">
        <f t="shared" si="45"/>
        <v>0</v>
      </c>
      <c r="BC122" s="105"/>
    </row>
    <row r="123" spans="1:55" x14ac:dyDescent="0.2">
      <c r="A123" s="117" t="s">
        <v>133</v>
      </c>
      <c r="B123" s="20" t="s">
        <v>51</v>
      </c>
      <c r="C123" s="122" t="s">
        <v>134</v>
      </c>
      <c r="D123" s="135">
        <v>0</v>
      </c>
      <c r="E123" s="136">
        <v>0</v>
      </c>
      <c r="F123" s="136">
        <v>0</v>
      </c>
      <c r="G123" s="136">
        <v>0</v>
      </c>
      <c r="H123" s="136">
        <v>0</v>
      </c>
      <c r="I123" s="136">
        <v>0</v>
      </c>
      <c r="J123" s="136">
        <v>0</v>
      </c>
      <c r="K123" s="136">
        <v>0</v>
      </c>
      <c r="L123" s="136">
        <v>0</v>
      </c>
      <c r="M123" s="136">
        <v>0</v>
      </c>
      <c r="N123" s="136">
        <v>0</v>
      </c>
      <c r="O123" s="136">
        <v>0</v>
      </c>
      <c r="P123" s="136">
        <v>0</v>
      </c>
      <c r="Q123" s="132"/>
      <c r="R123" s="132"/>
      <c r="S123" s="129">
        <f>IFERROR(VLOOKUP($A123&amp;$B123,'1'!$L$10:$M$49,2,FALSE),0)</f>
        <v>0</v>
      </c>
      <c r="T123" s="129">
        <f>IFERROR(VLOOKUP($A123&amp;$B123,'2'!$L$10:$M$49,2,FALSE),0)</f>
        <v>0</v>
      </c>
      <c r="U123" s="129">
        <f>IFERROR(VLOOKUP($A123&amp;$B123,'3'!$L$10:$M$49,2,FALSE),0)</f>
        <v>0</v>
      </c>
      <c r="V123" s="129">
        <v>0</v>
      </c>
      <c r="W123" s="129">
        <f>IFERROR(VLOOKUP($A123&amp;$B123,'5'!$L$10:$M$49,2,FALSE),0)</f>
        <v>0</v>
      </c>
      <c r="X123" s="129">
        <f>IFERROR(VLOOKUP($A123&amp;$B123,'6'!$L$10:$M$49,2,FALSE),0)</f>
        <v>0</v>
      </c>
      <c r="Y123" s="129">
        <f>IFERROR(VLOOKUP($A123&amp;$B123,'7'!$L$10:$M$49,2,FALSE),0)</f>
        <v>0</v>
      </c>
      <c r="Z123" s="129">
        <f>IFERROR(VLOOKUP($A123&amp;$B123,'8'!$L$10:$M$49,2,FALSE),0)</f>
        <v>0</v>
      </c>
      <c r="AA123" s="129">
        <f>IFERROR(VLOOKUP($A123&amp;$B123,'9'!$L$10:$M$49,2,FALSE),0)</f>
        <v>0</v>
      </c>
      <c r="AB123" s="129">
        <f>IFERROR(VLOOKUP($A123&amp;$B123,'10'!$L$10:$M$49,2,FALSE),0)</f>
        <v>0</v>
      </c>
      <c r="AC123" s="129">
        <v>0</v>
      </c>
      <c r="AD123" s="129">
        <v>0</v>
      </c>
      <c r="AE123" s="129">
        <f>IFERROR(VLOOKUP($A123&amp;$B123,'13'!$L$10:$M$49,2,FALSE),0)</f>
        <v>0</v>
      </c>
      <c r="AF123" s="129">
        <f>IFERROR(VLOOKUP($A123&amp;$B123,'14'!$L$10:$M$49,2,FALSE),0)</f>
        <v>0</v>
      </c>
      <c r="AG123" s="142">
        <v>0</v>
      </c>
      <c r="AH123" s="149">
        <f t="shared" si="39"/>
        <v>0</v>
      </c>
      <c r="AI123" s="144">
        <f t="shared" si="48"/>
        <v>0</v>
      </c>
      <c r="AJ123" s="143"/>
      <c r="AK123" s="16"/>
      <c r="AL123" s="17"/>
      <c r="AN123" s="105" t="str">
        <f t="shared" si="47"/>
        <v>СучковАлександр</v>
      </c>
      <c r="AO123" s="105">
        <f t="shared" si="49"/>
        <v>0</v>
      </c>
      <c r="AP123" s="105">
        <f t="shared" si="50"/>
        <v>0</v>
      </c>
      <c r="AQ123" s="105">
        <f t="shared" si="51"/>
        <v>0</v>
      </c>
      <c r="AR123" s="105">
        <f t="shared" si="52"/>
        <v>0</v>
      </c>
      <c r="AS123" s="105">
        <f t="shared" si="53"/>
        <v>0</v>
      </c>
      <c r="AT123" s="105">
        <f t="shared" si="54"/>
        <v>0</v>
      </c>
      <c r="AU123" s="105">
        <f t="shared" si="38"/>
        <v>0</v>
      </c>
      <c r="AV123" s="105">
        <f t="shared" si="40"/>
        <v>0</v>
      </c>
      <c r="AW123" s="105">
        <f t="shared" si="41"/>
        <v>0</v>
      </c>
      <c r="AX123" s="105">
        <f t="shared" si="46"/>
        <v>0</v>
      </c>
      <c r="AY123" s="105">
        <f t="shared" si="42"/>
        <v>0</v>
      </c>
      <c r="AZ123" s="105">
        <f t="shared" si="43"/>
        <v>0</v>
      </c>
      <c r="BA123" s="105">
        <f t="shared" si="44"/>
        <v>0</v>
      </c>
      <c r="BB123" s="105">
        <f t="shared" si="45"/>
        <v>0</v>
      </c>
      <c r="BC123" s="105"/>
    </row>
    <row r="124" spans="1:55" x14ac:dyDescent="0.2">
      <c r="A124" s="117" t="s">
        <v>136</v>
      </c>
      <c r="B124" s="20" t="s">
        <v>93</v>
      </c>
      <c r="C124" s="122" t="s">
        <v>10</v>
      </c>
      <c r="D124" s="135">
        <v>0</v>
      </c>
      <c r="E124" s="136">
        <v>0</v>
      </c>
      <c r="F124" s="136">
        <v>0</v>
      </c>
      <c r="G124" s="136">
        <v>0</v>
      </c>
      <c r="H124" s="136">
        <v>0</v>
      </c>
      <c r="I124" s="136">
        <v>0</v>
      </c>
      <c r="J124" s="136">
        <v>0</v>
      </c>
      <c r="K124" s="136">
        <v>0</v>
      </c>
      <c r="L124" s="136">
        <v>0</v>
      </c>
      <c r="M124" s="136">
        <v>0</v>
      </c>
      <c r="N124" s="136">
        <v>0</v>
      </c>
      <c r="O124" s="136">
        <v>0</v>
      </c>
      <c r="P124" s="136">
        <v>0</v>
      </c>
      <c r="Q124" s="132"/>
      <c r="R124" s="132"/>
      <c r="S124" s="129">
        <f>IFERROR(VLOOKUP($A124&amp;$B124,'1'!$L$10:$M$49,2,FALSE),0)</f>
        <v>0</v>
      </c>
      <c r="T124" s="129">
        <f>IFERROR(VLOOKUP($A124&amp;$B124,'2'!$L$10:$M$49,2,FALSE),0)</f>
        <v>0</v>
      </c>
      <c r="U124" s="129">
        <f>IFERROR(VLOOKUP($A124&amp;$B124,'3'!$L$10:$M$49,2,FALSE),0)</f>
        <v>0</v>
      </c>
      <c r="V124" s="129">
        <v>0</v>
      </c>
      <c r="W124" s="129">
        <f>IFERROR(VLOOKUP($A124&amp;$B124,'5'!$L$10:$M$49,2,FALSE),0)</f>
        <v>0</v>
      </c>
      <c r="X124" s="129">
        <f>IFERROR(VLOOKUP($A124&amp;$B124,'6'!$L$10:$M$49,2,FALSE),0)</f>
        <v>0</v>
      </c>
      <c r="Y124" s="129">
        <f>IFERROR(VLOOKUP($A124&amp;$B124,'7'!$L$10:$M$49,2,FALSE),0)</f>
        <v>0</v>
      </c>
      <c r="Z124" s="129">
        <f>IFERROR(VLOOKUP($A124&amp;$B124,'8'!$L$10:$M$49,2,FALSE),0)</f>
        <v>0</v>
      </c>
      <c r="AA124" s="129">
        <f>IFERROR(VLOOKUP($A124&amp;$B124,'9'!$L$10:$M$49,2,FALSE),0)</f>
        <v>0</v>
      </c>
      <c r="AB124" s="129">
        <f>IFERROR(VLOOKUP($A124&amp;$B124,'10'!$L$10:$M$49,2,FALSE),0)</f>
        <v>0</v>
      </c>
      <c r="AC124" s="129">
        <v>0</v>
      </c>
      <c r="AD124" s="129">
        <v>0</v>
      </c>
      <c r="AE124" s="129">
        <f>IFERROR(VLOOKUP($A124&amp;$B124,'13'!$L$10:$M$49,2,FALSE),0)</f>
        <v>0</v>
      </c>
      <c r="AF124" s="129">
        <f>IFERROR(VLOOKUP($A124&amp;$B124,'14'!$L$10:$M$49,2,FALSE),0)</f>
        <v>0</v>
      </c>
      <c r="AG124" s="142">
        <v>0</v>
      </c>
      <c r="AH124" s="149">
        <f t="shared" si="39"/>
        <v>0</v>
      </c>
      <c r="AI124" s="144">
        <f t="shared" si="48"/>
        <v>0</v>
      </c>
      <c r="AJ124" s="143"/>
      <c r="AK124" s="16"/>
      <c r="AL124" s="17"/>
      <c r="AN124" s="105" t="str">
        <f t="shared" si="47"/>
        <v>ЕфимовАнтон</v>
      </c>
      <c r="AO124" s="105">
        <f t="shared" si="49"/>
        <v>0</v>
      </c>
      <c r="AP124" s="105">
        <f t="shared" si="50"/>
        <v>0</v>
      </c>
      <c r="AQ124" s="105">
        <f t="shared" si="51"/>
        <v>0</v>
      </c>
      <c r="AR124" s="105">
        <f t="shared" si="52"/>
        <v>0</v>
      </c>
      <c r="AS124" s="105">
        <f t="shared" si="53"/>
        <v>0</v>
      </c>
      <c r="AT124" s="105">
        <f t="shared" si="54"/>
        <v>0</v>
      </c>
      <c r="AU124" s="105">
        <f t="shared" si="38"/>
        <v>0</v>
      </c>
      <c r="AV124" s="105">
        <f t="shared" si="40"/>
        <v>0</v>
      </c>
      <c r="AW124" s="105">
        <f t="shared" si="41"/>
        <v>0</v>
      </c>
      <c r="AX124" s="105">
        <f t="shared" si="46"/>
        <v>0</v>
      </c>
      <c r="AY124" s="105">
        <f t="shared" si="42"/>
        <v>0</v>
      </c>
      <c r="AZ124" s="105">
        <f t="shared" si="43"/>
        <v>0</v>
      </c>
      <c r="BA124" s="105">
        <f t="shared" si="44"/>
        <v>0</v>
      </c>
      <c r="BB124" s="105">
        <f t="shared" si="45"/>
        <v>0</v>
      </c>
      <c r="BC124" s="105"/>
    </row>
    <row r="125" spans="1:55" x14ac:dyDescent="0.2">
      <c r="A125" s="124" t="s">
        <v>137</v>
      </c>
      <c r="B125" s="24" t="s">
        <v>15</v>
      </c>
      <c r="C125" s="125" t="s">
        <v>18</v>
      </c>
      <c r="D125" s="135">
        <v>0</v>
      </c>
      <c r="E125" s="136">
        <v>0</v>
      </c>
      <c r="F125" s="136">
        <v>0</v>
      </c>
      <c r="G125" s="136">
        <v>0</v>
      </c>
      <c r="H125" s="136">
        <v>0</v>
      </c>
      <c r="I125" s="136">
        <v>0</v>
      </c>
      <c r="J125" s="136">
        <v>0</v>
      </c>
      <c r="K125" s="136">
        <v>0</v>
      </c>
      <c r="L125" s="136">
        <v>0</v>
      </c>
      <c r="M125" s="136">
        <v>0</v>
      </c>
      <c r="N125" s="136">
        <v>0</v>
      </c>
      <c r="O125" s="136">
        <v>0</v>
      </c>
      <c r="P125" s="136">
        <v>0</v>
      </c>
      <c r="Q125" s="132"/>
      <c r="R125" s="132"/>
      <c r="S125" s="129">
        <f>IFERROR(VLOOKUP($A125&amp;$B125,'1'!$L$10:$M$49,2,FALSE),0)</f>
        <v>0</v>
      </c>
      <c r="T125" s="129">
        <f>IFERROR(VLOOKUP($A125&amp;$B125,'2'!$L$10:$M$49,2,FALSE),0)</f>
        <v>0</v>
      </c>
      <c r="U125" s="129">
        <f>IFERROR(VLOOKUP($A125&amp;$B125,'3'!$L$10:$M$49,2,FALSE),0)</f>
        <v>0</v>
      </c>
      <c r="V125" s="129">
        <v>0</v>
      </c>
      <c r="W125" s="129">
        <f>IFERROR(VLOOKUP($A125&amp;$B125,'5'!$L$10:$M$49,2,FALSE),0)</f>
        <v>0</v>
      </c>
      <c r="X125" s="129">
        <f>IFERROR(VLOOKUP($A125&amp;$B125,'6'!$L$10:$M$49,2,FALSE),0)</f>
        <v>0</v>
      </c>
      <c r="Y125" s="129">
        <f>IFERROR(VLOOKUP($A125&amp;$B125,'7'!$L$10:$M$49,2,FALSE),0)</f>
        <v>0</v>
      </c>
      <c r="Z125" s="129">
        <f>IFERROR(VLOOKUP($A125&amp;$B125,'8'!$L$10:$M$49,2,FALSE),0)</f>
        <v>0</v>
      </c>
      <c r="AA125" s="129">
        <f>IFERROR(VLOOKUP($A125&amp;$B125,'9'!$L$10:$M$49,2,FALSE),0)</f>
        <v>0</v>
      </c>
      <c r="AB125" s="129">
        <f>IFERROR(VLOOKUP($A125&amp;$B125,'10'!$L$10:$M$49,2,FALSE),0)</f>
        <v>0</v>
      </c>
      <c r="AC125" s="129">
        <v>0</v>
      </c>
      <c r="AD125" s="129">
        <v>0</v>
      </c>
      <c r="AE125" s="129">
        <f>IFERROR(VLOOKUP($A125&amp;$B125,'13'!$L$10:$M$49,2,FALSE),0)</f>
        <v>0</v>
      </c>
      <c r="AF125" s="129">
        <f>IFERROR(VLOOKUP($A125&amp;$B125,'14'!$L$10:$M$49,2,FALSE),0)</f>
        <v>0</v>
      </c>
      <c r="AG125" s="142">
        <v>0</v>
      </c>
      <c r="AH125" s="149">
        <f t="shared" si="39"/>
        <v>0</v>
      </c>
      <c r="AI125" s="144">
        <f t="shared" si="48"/>
        <v>0</v>
      </c>
      <c r="AJ125" s="143"/>
      <c r="AK125" s="16"/>
      <c r="AL125" s="17"/>
      <c r="AN125" s="105" t="str">
        <f t="shared" si="47"/>
        <v>АнуфриевАндрей</v>
      </c>
      <c r="AO125" s="105">
        <f t="shared" si="49"/>
        <v>0</v>
      </c>
      <c r="AP125" s="105">
        <f t="shared" si="50"/>
        <v>0</v>
      </c>
      <c r="AQ125" s="105">
        <f t="shared" si="51"/>
        <v>0</v>
      </c>
      <c r="AR125" s="105">
        <f t="shared" si="52"/>
        <v>0</v>
      </c>
      <c r="AS125" s="105">
        <f t="shared" si="53"/>
        <v>0</v>
      </c>
      <c r="AT125" s="105">
        <f t="shared" si="54"/>
        <v>0</v>
      </c>
      <c r="AU125" s="105">
        <f t="shared" si="38"/>
        <v>0</v>
      </c>
      <c r="AV125" s="105">
        <f t="shared" si="40"/>
        <v>0</v>
      </c>
      <c r="AW125" s="105">
        <f t="shared" si="41"/>
        <v>0</v>
      </c>
      <c r="AX125" s="105">
        <f t="shared" si="46"/>
        <v>0</v>
      </c>
      <c r="AY125" s="105">
        <f t="shared" si="42"/>
        <v>0</v>
      </c>
      <c r="AZ125" s="105">
        <f t="shared" si="43"/>
        <v>0</v>
      </c>
      <c r="BA125" s="105">
        <f t="shared" si="44"/>
        <v>0</v>
      </c>
      <c r="BB125" s="105">
        <f t="shared" si="45"/>
        <v>0</v>
      </c>
      <c r="BC125" s="105"/>
    </row>
    <row r="126" spans="1:55" x14ac:dyDescent="0.2">
      <c r="A126" s="124" t="s">
        <v>138</v>
      </c>
      <c r="B126" s="24" t="s">
        <v>67</v>
      </c>
      <c r="C126" s="125" t="s">
        <v>10</v>
      </c>
      <c r="D126" s="135">
        <v>0</v>
      </c>
      <c r="E126" s="136">
        <v>0</v>
      </c>
      <c r="F126" s="136">
        <v>0</v>
      </c>
      <c r="G126" s="136">
        <v>0</v>
      </c>
      <c r="H126" s="136">
        <v>0</v>
      </c>
      <c r="I126" s="136">
        <v>0</v>
      </c>
      <c r="J126" s="136">
        <v>0</v>
      </c>
      <c r="K126" s="136">
        <v>0</v>
      </c>
      <c r="L126" s="136">
        <v>0</v>
      </c>
      <c r="M126" s="136">
        <v>0</v>
      </c>
      <c r="N126" s="136">
        <v>0</v>
      </c>
      <c r="O126" s="136">
        <v>0</v>
      </c>
      <c r="P126" s="136">
        <v>0</v>
      </c>
      <c r="Q126" s="132"/>
      <c r="R126" s="132"/>
      <c r="S126" s="129">
        <f>IFERROR(VLOOKUP($A126&amp;$B126,'1'!$L$10:$M$49,2,FALSE),0)</f>
        <v>0</v>
      </c>
      <c r="T126" s="129">
        <f>IFERROR(VLOOKUP($A126&amp;$B126,'2'!$L$10:$M$49,2,FALSE),0)</f>
        <v>0</v>
      </c>
      <c r="U126" s="129">
        <f>IFERROR(VLOOKUP($A126&amp;$B126,'3'!$L$10:$M$49,2,FALSE),0)</f>
        <v>0</v>
      </c>
      <c r="V126" s="129">
        <v>0</v>
      </c>
      <c r="W126" s="129">
        <f>IFERROR(VLOOKUP($A126&amp;$B126,'5'!$L$10:$M$49,2,FALSE),0)</f>
        <v>0</v>
      </c>
      <c r="X126" s="129">
        <f>IFERROR(VLOOKUP($A126&amp;$B126,'6'!$L$10:$M$49,2,FALSE),0)</f>
        <v>0</v>
      </c>
      <c r="Y126" s="129">
        <f>IFERROR(VLOOKUP($A126&amp;$B126,'7'!$L$10:$M$49,2,FALSE),0)</f>
        <v>0</v>
      </c>
      <c r="Z126" s="129">
        <f>IFERROR(VLOOKUP($A126&amp;$B126,'8'!$L$10:$M$49,2,FALSE),0)</f>
        <v>0</v>
      </c>
      <c r="AA126" s="129">
        <f>IFERROR(VLOOKUP($A126&amp;$B126,'9'!$L$10:$M$49,2,FALSE),0)</f>
        <v>0</v>
      </c>
      <c r="AB126" s="129">
        <f>IFERROR(VLOOKUP($A126&amp;$B126,'10'!$L$10:$M$49,2,FALSE),0)</f>
        <v>0</v>
      </c>
      <c r="AC126" s="129">
        <v>0</v>
      </c>
      <c r="AD126" s="129">
        <v>0</v>
      </c>
      <c r="AE126" s="129">
        <f>IFERROR(VLOOKUP($A126&amp;$B126,'13'!$L$10:$M$49,2,FALSE),0)</f>
        <v>0</v>
      </c>
      <c r="AF126" s="129">
        <f>IFERROR(VLOOKUP($A126&amp;$B126,'14'!$L$10:$M$49,2,FALSE),0)</f>
        <v>0</v>
      </c>
      <c r="AG126" s="142">
        <v>0</v>
      </c>
      <c r="AH126" s="149">
        <f t="shared" si="39"/>
        <v>0</v>
      </c>
      <c r="AI126" s="144">
        <f t="shared" si="48"/>
        <v>0</v>
      </c>
      <c r="AJ126" s="143"/>
      <c r="AK126" s="16"/>
      <c r="AL126" s="17"/>
      <c r="AN126" s="105" t="str">
        <f t="shared" si="47"/>
        <v>КотиковАртем</v>
      </c>
      <c r="AO126" s="105">
        <f t="shared" si="49"/>
        <v>0</v>
      </c>
      <c r="AP126" s="105">
        <f t="shared" si="50"/>
        <v>0</v>
      </c>
      <c r="AQ126" s="105">
        <f t="shared" si="51"/>
        <v>0</v>
      </c>
      <c r="AR126" s="105">
        <f t="shared" si="52"/>
        <v>0</v>
      </c>
      <c r="AS126" s="105">
        <f t="shared" si="53"/>
        <v>0</v>
      </c>
      <c r="AT126" s="105">
        <f t="shared" si="54"/>
        <v>0</v>
      </c>
      <c r="AU126" s="105">
        <f t="shared" si="38"/>
        <v>0</v>
      </c>
      <c r="AV126" s="105">
        <f t="shared" si="40"/>
        <v>0</v>
      </c>
      <c r="AW126" s="105">
        <f t="shared" si="41"/>
        <v>0</v>
      </c>
      <c r="AX126" s="105">
        <f t="shared" si="46"/>
        <v>0</v>
      </c>
      <c r="AY126" s="105">
        <f t="shared" si="42"/>
        <v>0</v>
      </c>
      <c r="AZ126" s="105">
        <f t="shared" si="43"/>
        <v>0</v>
      </c>
      <c r="BA126" s="105">
        <f t="shared" si="44"/>
        <v>0</v>
      </c>
      <c r="BB126" s="105">
        <f t="shared" si="45"/>
        <v>0</v>
      </c>
      <c r="BC126" s="105"/>
    </row>
    <row r="127" spans="1:55" x14ac:dyDescent="0.2">
      <c r="A127" s="124" t="s">
        <v>139</v>
      </c>
      <c r="B127" s="24" t="s">
        <v>65</v>
      </c>
      <c r="C127" s="125" t="s">
        <v>140</v>
      </c>
      <c r="D127" s="135">
        <v>0</v>
      </c>
      <c r="E127" s="136">
        <v>0</v>
      </c>
      <c r="F127" s="136">
        <v>0</v>
      </c>
      <c r="G127" s="136">
        <v>0</v>
      </c>
      <c r="H127" s="136">
        <v>0</v>
      </c>
      <c r="I127" s="136">
        <v>0</v>
      </c>
      <c r="J127" s="136">
        <v>0</v>
      </c>
      <c r="K127" s="136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2"/>
      <c r="R127" s="132"/>
      <c r="S127" s="129">
        <f>IFERROR(VLOOKUP($A127&amp;$B127,'1'!$L$10:$M$49,2,FALSE),0)</f>
        <v>0</v>
      </c>
      <c r="T127" s="129">
        <f>IFERROR(VLOOKUP($A127&amp;$B127,'2'!$L$10:$M$49,2,FALSE),0)</f>
        <v>0</v>
      </c>
      <c r="U127" s="129">
        <f>IFERROR(VLOOKUP($A127&amp;$B127,'3'!$L$10:$M$49,2,FALSE),0)</f>
        <v>0</v>
      </c>
      <c r="V127" s="129">
        <v>0</v>
      </c>
      <c r="W127" s="129">
        <f>IFERROR(VLOOKUP($A127&amp;$B127,'5'!$L$10:$M$49,2,FALSE),0)</f>
        <v>0</v>
      </c>
      <c r="X127" s="129">
        <f>IFERROR(VLOOKUP($A127&amp;$B127,'6'!$L$10:$M$49,2,FALSE),0)</f>
        <v>0</v>
      </c>
      <c r="Y127" s="129">
        <f>IFERROR(VLOOKUP($A127&amp;$B127,'7'!$L$10:$M$49,2,FALSE),0)</f>
        <v>0</v>
      </c>
      <c r="Z127" s="129">
        <f>IFERROR(VLOOKUP($A127&amp;$B127,'8'!$L$10:$M$49,2,FALSE),0)</f>
        <v>0</v>
      </c>
      <c r="AA127" s="129">
        <f>IFERROR(VLOOKUP($A127&amp;$B127,'9'!$L$10:$M$49,2,FALSE),0)</f>
        <v>0</v>
      </c>
      <c r="AB127" s="129">
        <f>IFERROR(VLOOKUP($A127&amp;$B127,'10'!$L$10:$M$49,2,FALSE),0)</f>
        <v>0</v>
      </c>
      <c r="AC127" s="129">
        <v>0</v>
      </c>
      <c r="AD127" s="129">
        <v>0</v>
      </c>
      <c r="AE127" s="129">
        <f>IFERROR(VLOOKUP($A127&amp;$B127,'13'!$L$10:$M$49,2,FALSE),0)</f>
        <v>0</v>
      </c>
      <c r="AF127" s="129">
        <f>IFERROR(VLOOKUP($A127&amp;$B127,'14'!$L$10:$M$49,2,FALSE),0)</f>
        <v>0</v>
      </c>
      <c r="AG127" s="142">
        <v>0</v>
      </c>
      <c r="AH127" s="149">
        <f t="shared" si="39"/>
        <v>0</v>
      </c>
      <c r="AI127" s="144">
        <f t="shared" si="48"/>
        <v>0</v>
      </c>
      <c r="AJ127" s="143"/>
      <c r="AK127" s="16"/>
      <c r="AL127" s="17"/>
      <c r="AN127" s="105" t="str">
        <f t="shared" si="47"/>
        <v>ЗиновьевСергей</v>
      </c>
      <c r="AO127" s="105">
        <f t="shared" si="49"/>
        <v>0</v>
      </c>
      <c r="AP127" s="105">
        <f t="shared" si="50"/>
        <v>0</v>
      </c>
      <c r="AQ127" s="105">
        <f t="shared" si="51"/>
        <v>0</v>
      </c>
      <c r="AR127" s="105">
        <f t="shared" si="52"/>
        <v>0</v>
      </c>
      <c r="AS127" s="105">
        <f t="shared" si="53"/>
        <v>0</v>
      </c>
      <c r="AT127" s="105">
        <f t="shared" si="54"/>
        <v>0</v>
      </c>
      <c r="AU127" s="105">
        <f t="shared" si="38"/>
        <v>0</v>
      </c>
      <c r="AV127" s="105">
        <f t="shared" si="40"/>
        <v>0</v>
      </c>
      <c r="AW127" s="105">
        <f t="shared" si="41"/>
        <v>0</v>
      </c>
      <c r="AX127" s="105">
        <f t="shared" si="46"/>
        <v>0</v>
      </c>
      <c r="AY127" s="105">
        <f t="shared" si="42"/>
        <v>0</v>
      </c>
      <c r="AZ127" s="105">
        <f t="shared" si="43"/>
        <v>0</v>
      </c>
      <c r="BA127" s="105">
        <f t="shared" si="44"/>
        <v>0</v>
      </c>
      <c r="BB127" s="105">
        <f t="shared" si="45"/>
        <v>0</v>
      </c>
      <c r="BC127" s="105"/>
    </row>
    <row r="128" spans="1:55" x14ac:dyDescent="0.2">
      <c r="A128" s="124" t="s">
        <v>141</v>
      </c>
      <c r="B128" s="24" t="s">
        <v>12</v>
      </c>
      <c r="C128" s="125" t="s">
        <v>124</v>
      </c>
      <c r="D128" s="135">
        <v>0</v>
      </c>
      <c r="E128" s="136">
        <v>0</v>
      </c>
      <c r="F128" s="136">
        <v>0</v>
      </c>
      <c r="G128" s="136">
        <v>0</v>
      </c>
      <c r="H128" s="136">
        <v>0</v>
      </c>
      <c r="I128" s="136">
        <v>0</v>
      </c>
      <c r="J128" s="136">
        <v>0</v>
      </c>
      <c r="K128" s="136">
        <v>0</v>
      </c>
      <c r="L128" s="136">
        <v>0</v>
      </c>
      <c r="M128" s="136">
        <v>0</v>
      </c>
      <c r="N128" s="136">
        <v>0</v>
      </c>
      <c r="O128" s="136">
        <v>0</v>
      </c>
      <c r="P128" s="136">
        <v>0</v>
      </c>
      <c r="Q128" s="132"/>
      <c r="R128" s="132"/>
      <c r="S128" s="129">
        <f>IFERROR(VLOOKUP($A128&amp;$B128,'1'!$L$10:$M$49,2,FALSE),0)</f>
        <v>0</v>
      </c>
      <c r="T128" s="129">
        <f>IFERROR(VLOOKUP($A128&amp;$B128,'2'!$L$10:$M$49,2,FALSE),0)</f>
        <v>0</v>
      </c>
      <c r="U128" s="129">
        <f>IFERROR(VLOOKUP($A128&amp;$B128,'3'!$L$10:$M$49,2,FALSE),0)</f>
        <v>0</v>
      </c>
      <c r="V128" s="129">
        <v>0</v>
      </c>
      <c r="W128" s="129">
        <f>IFERROR(VLOOKUP($A128&amp;$B128,'5'!$L$10:$M$49,2,FALSE),0)</f>
        <v>0</v>
      </c>
      <c r="X128" s="129">
        <f>IFERROR(VLOOKUP($A128&amp;$B128,'6'!$L$10:$M$49,2,FALSE),0)</f>
        <v>0</v>
      </c>
      <c r="Y128" s="129">
        <f>IFERROR(VLOOKUP($A128&amp;$B128,'7'!$L$10:$M$49,2,FALSE),0)</f>
        <v>0</v>
      </c>
      <c r="Z128" s="129">
        <f>IFERROR(VLOOKUP($A128&amp;$B128,'8'!$L$10:$M$49,2,FALSE),0)</f>
        <v>0</v>
      </c>
      <c r="AA128" s="129">
        <f>IFERROR(VLOOKUP($A128&amp;$B128,'9'!$L$10:$M$49,2,FALSE),0)</f>
        <v>0</v>
      </c>
      <c r="AB128" s="129">
        <f>IFERROR(VLOOKUP($A128&amp;$B128,'10'!$L$10:$M$49,2,FALSE),0)</f>
        <v>0</v>
      </c>
      <c r="AC128" s="129">
        <v>0</v>
      </c>
      <c r="AD128" s="129">
        <v>0</v>
      </c>
      <c r="AE128" s="129">
        <f>IFERROR(VLOOKUP($A128&amp;$B128,'13'!$L$10:$M$49,2,FALSE),0)</f>
        <v>0</v>
      </c>
      <c r="AF128" s="129">
        <f>IFERROR(VLOOKUP($A128&amp;$B128,'14'!$L$10:$M$49,2,FALSE),0)</f>
        <v>0</v>
      </c>
      <c r="AG128" s="142">
        <v>0</v>
      </c>
      <c r="AH128" s="149">
        <f t="shared" si="39"/>
        <v>0</v>
      </c>
      <c r="AI128" s="144">
        <f t="shared" si="48"/>
        <v>0</v>
      </c>
      <c r="AJ128" s="143"/>
      <c r="AK128" s="16"/>
      <c r="AL128" s="17"/>
      <c r="AN128" s="105" t="str">
        <f t="shared" si="47"/>
        <v>ФеколкинВиктор</v>
      </c>
      <c r="AO128" s="105">
        <f t="shared" si="49"/>
        <v>0</v>
      </c>
      <c r="AP128" s="105">
        <f t="shared" si="50"/>
        <v>0</v>
      </c>
      <c r="AQ128" s="105">
        <f t="shared" si="51"/>
        <v>0</v>
      </c>
      <c r="AR128" s="105">
        <f t="shared" si="52"/>
        <v>0</v>
      </c>
      <c r="AS128" s="105">
        <f t="shared" si="53"/>
        <v>0</v>
      </c>
      <c r="AT128" s="105">
        <f t="shared" si="54"/>
        <v>0</v>
      </c>
      <c r="AU128" s="105">
        <f t="shared" si="38"/>
        <v>0</v>
      </c>
      <c r="AV128" s="105">
        <f t="shared" si="40"/>
        <v>0</v>
      </c>
      <c r="AW128" s="105">
        <f t="shared" si="41"/>
        <v>0</v>
      </c>
      <c r="AX128" s="105">
        <f t="shared" si="46"/>
        <v>0</v>
      </c>
      <c r="AY128" s="105">
        <f t="shared" si="42"/>
        <v>0</v>
      </c>
      <c r="AZ128" s="105">
        <f t="shared" si="43"/>
        <v>0</v>
      </c>
      <c r="BA128" s="105">
        <f t="shared" si="44"/>
        <v>0</v>
      </c>
      <c r="BB128" s="105">
        <f t="shared" si="45"/>
        <v>0</v>
      </c>
      <c r="BC128" s="105"/>
    </row>
    <row r="129" spans="1:55" x14ac:dyDescent="0.2">
      <c r="A129" s="124" t="s">
        <v>142</v>
      </c>
      <c r="B129" s="24" t="s">
        <v>15</v>
      </c>
      <c r="C129" s="125" t="s">
        <v>10</v>
      </c>
      <c r="D129" s="135">
        <v>0</v>
      </c>
      <c r="E129" s="136">
        <v>0</v>
      </c>
      <c r="F129" s="136">
        <v>0</v>
      </c>
      <c r="G129" s="136">
        <v>0</v>
      </c>
      <c r="H129" s="136">
        <v>0</v>
      </c>
      <c r="I129" s="136">
        <v>0</v>
      </c>
      <c r="J129" s="136">
        <v>0</v>
      </c>
      <c r="K129" s="136">
        <v>0</v>
      </c>
      <c r="L129" s="136">
        <v>0</v>
      </c>
      <c r="M129" s="136">
        <v>0</v>
      </c>
      <c r="N129" s="136">
        <v>0</v>
      </c>
      <c r="O129" s="136">
        <v>0</v>
      </c>
      <c r="P129" s="136">
        <v>0</v>
      </c>
      <c r="Q129" s="132"/>
      <c r="R129" s="132"/>
      <c r="S129" s="129">
        <f>IFERROR(VLOOKUP($A129&amp;$B129,'1'!$L$10:$M$49,2,FALSE),0)</f>
        <v>0</v>
      </c>
      <c r="T129" s="129">
        <f>IFERROR(VLOOKUP($A129&amp;$B129,'2'!$L$10:$M$49,2,FALSE),0)</f>
        <v>0</v>
      </c>
      <c r="U129" s="129">
        <f>IFERROR(VLOOKUP($A129&amp;$B129,'3'!$L$10:$M$49,2,FALSE),0)</f>
        <v>0</v>
      </c>
      <c r="V129" s="129">
        <v>0</v>
      </c>
      <c r="W129" s="129">
        <f>IFERROR(VLOOKUP($A129&amp;$B129,'5'!$L$10:$M$49,2,FALSE),0)</f>
        <v>0</v>
      </c>
      <c r="X129" s="129">
        <f>IFERROR(VLOOKUP($A129&amp;$B129,'6'!$L$10:$M$49,2,FALSE),0)</f>
        <v>0</v>
      </c>
      <c r="Y129" s="129">
        <f>IFERROR(VLOOKUP($A129&amp;$B129,'7'!$L$10:$M$49,2,FALSE),0)</f>
        <v>0</v>
      </c>
      <c r="Z129" s="129">
        <f>IFERROR(VLOOKUP($A129&amp;$B129,'8'!$L$10:$M$49,2,FALSE),0)</f>
        <v>0</v>
      </c>
      <c r="AA129" s="129">
        <f>IFERROR(VLOOKUP($A129&amp;$B129,'9'!$L$10:$M$49,2,FALSE),0)</f>
        <v>0</v>
      </c>
      <c r="AB129" s="129">
        <f>IFERROR(VLOOKUP($A129&amp;$B129,'10'!$L$10:$M$49,2,FALSE),0)</f>
        <v>0</v>
      </c>
      <c r="AC129" s="129">
        <v>0</v>
      </c>
      <c r="AD129" s="129">
        <v>0</v>
      </c>
      <c r="AE129" s="129">
        <f>IFERROR(VLOOKUP($A129&amp;$B129,'13'!$L$10:$M$49,2,FALSE),0)</f>
        <v>0</v>
      </c>
      <c r="AF129" s="129">
        <f>IFERROR(VLOOKUP($A129&amp;$B129,'14'!$L$10:$M$49,2,FALSE),0)</f>
        <v>0</v>
      </c>
      <c r="AG129" s="142">
        <v>0</v>
      </c>
      <c r="AH129" s="149">
        <f t="shared" si="39"/>
        <v>0</v>
      </c>
      <c r="AI129" s="144">
        <f t="shared" si="48"/>
        <v>0</v>
      </c>
      <c r="AJ129" s="143"/>
      <c r="AK129" s="16"/>
      <c r="AL129" s="17"/>
      <c r="AN129" s="105" t="str">
        <f t="shared" si="47"/>
        <v>ШалашовАндрей</v>
      </c>
      <c r="AO129" s="105">
        <f t="shared" si="49"/>
        <v>0</v>
      </c>
      <c r="AP129" s="105">
        <f t="shared" si="50"/>
        <v>0</v>
      </c>
      <c r="AQ129" s="105">
        <f t="shared" si="51"/>
        <v>0</v>
      </c>
      <c r="AR129" s="105">
        <f t="shared" si="52"/>
        <v>0</v>
      </c>
      <c r="AS129" s="105">
        <f t="shared" si="53"/>
        <v>0</v>
      </c>
      <c r="AT129" s="105">
        <f t="shared" si="54"/>
        <v>0</v>
      </c>
      <c r="AU129" s="105">
        <f t="shared" si="38"/>
        <v>0</v>
      </c>
      <c r="AV129" s="105">
        <f t="shared" si="40"/>
        <v>0</v>
      </c>
      <c r="AW129" s="105">
        <f t="shared" si="41"/>
        <v>0</v>
      </c>
      <c r="AX129" s="105">
        <f t="shared" si="46"/>
        <v>0</v>
      </c>
      <c r="AY129" s="105">
        <f t="shared" si="42"/>
        <v>0</v>
      </c>
      <c r="AZ129" s="105">
        <f t="shared" si="43"/>
        <v>0</v>
      </c>
      <c r="BA129" s="105">
        <f t="shared" si="44"/>
        <v>0</v>
      </c>
      <c r="BB129" s="105">
        <f t="shared" si="45"/>
        <v>0</v>
      </c>
      <c r="BC129" s="105"/>
    </row>
    <row r="130" spans="1:55" x14ac:dyDescent="0.2">
      <c r="A130" s="124" t="s">
        <v>143</v>
      </c>
      <c r="B130" s="24" t="s">
        <v>51</v>
      </c>
      <c r="C130" s="125"/>
      <c r="D130" s="135">
        <v>0</v>
      </c>
      <c r="E130" s="136">
        <v>0</v>
      </c>
      <c r="F130" s="136">
        <v>0</v>
      </c>
      <c r="G130" s="136">
        <v>0</v>
      </c>
      <c r="H130" s="136">
        <v>0</v>
      </c>
      <c r="I130" s="136">
        <v>0</v>
      </c>
      <c r="J130" s="136">
        <v>0</v>
      </c>
      <c r="K130" s="136">
        <v>0</v>
      </c>
      <c r="L130" s="136">
        <v>0</v>
      </c>
      <c r="M130" s="136">
        <v>0</v>
      </c>
      <c r="N130" s="136">
        <v>0</v>
      </c>
      <c r="O130" s="136">
        <v>0</v>
      </c>
      <c r="P130" s="136">
        <v>0</v>
      </c>
      <c r="Q130" s="132"/>
      <c r="R130" s="132"/>
      <c r="S130" s="129">
        <f>IFERROR(VLOOKUP($A130&amp;$B130,'1'!$L$10:$M$49,2,FALSE),0)</f>
        <v>0</v>
      </c>
      <c r="T130" s="129">
        <f>IFERROR(VLOOKUP($A130&amp;$B130,'2'!$L$10:$M$49,2,FALSE),0)</f>
        <v>0</v>
      </c>
      <c r="U130" s="129">
        <f>IFERROR(VLOOKUP($A130&amp;$B130,'3'!$L$10:$M$49,2,FALSE),0)</f>
        <v>0</v>
      </c>
      <c r="V130" s="129">
        <v>0</v>
      </c>
      <c r="W130" s="129">
        <f>IFERROR(VLOOKUP($A130&amp;$B130,'5'!$L$10:$M$49,2,FALSE),0)</f>
        <v>0</v>
      </c>
      <c r="X130" s="129">
        <f>IFERROR(VLOOKUP($A130&amp;$B130,'6'!$L$10:$M$49,2,FALSE),0)</f>
        <v>0</v>
      </c>
      <c r="Y130" s="129">
        <f>IFERROR(VLOOKUP($A130&amp;$B130,'7'!$L$10:$M$49,2,FALSE),0)</f>
        <v>0</v>
      </c>
      <c r="Z130" s="129">
        <f>IFERROR(VLOOKUP($A130&amp;$B130,'8'!$L$10:$M$49,2,FALSE),0)</f>
        <v>0</v>
      </c>
      <c r="AA130" s="129">
        <f>IFERROR(VLOOKUP($A130&amp;$B130,'9'!$L$10:$M$49,2,FALSE),0)</f>
        <v>0</v>
      </c>
      <c r="AB130" s="129">
        <f>IFERROR(VLOOKUP($A130&amp;$B130,'10'!$L$10:$M$49,2,FALSE),0)</f>
        <v>0</v>
      </c>
      <c r="AC130" s="129">
        <v>0</v>
      </c>
      <c r="AD130" s="129">
        <v>0</v>
      </c>
      <c r="AE130" s="129">
        <f>IFERROR(VLOOKUP($A130&amp;$B130,'13'!$L$10:$M$49,2,FALSE),0)</f>
        <v>0</v>
      </c>
      <c r="AF130" s="129">
        <f>IFERROR(VLOOKUP($A130&amp;$B130,'14'!$L$10:$M$49,2,FALSE),0)</f>
        <v>0</v>
      </c>
      <c r="AG130" s="142">
        <v>0</v>
      </c>
      <c r="AH130" s="149">
        <f t="shared" si="39"/>
        <v>0</v>
      </c>
      <c r="AI130" s="144">
        <f t="shared" si="48"/>
        <v>0</v>
      </c>
      <c r="AJ130" s="143"/>
      <c r="AK130" s="16"/>
      <c r="AL130" s="17"/>
      <c r="AN130" s="105" t="str">
        <f t="shared" si="47"/>
        <v>ТармоловАлександр</v>
      </c>
      <c r="AO130" s="105">
        <f t="shared" si="49"/>
        <v>0</v>
      </c>
      <c r="AP130" s="105">
        <f t="shared" si="50"/>
        <v>0</v>
      </c>
      <c r="AQ130" s="105">
        <f t="shared" si="51"/>
        <v>0</v>
      </c>
      <c r="AR130" s="105">
        <f t="shared" si="52"/>
        <v>0</v>
      </c>
      <c r="AS130" s="105">
        <f t="shared" si="53"/>
        <v>0</v>
      </c>
      <c r="AT130" s="105">
        <f t="shared" si="54"/>
        <v>0</v>
      </c>
      <c r="AU130" s="105">
        <f t="shared" si="38"/>
        <v>0</v>
      </c>
      <c r="AV130" s="105">
        <f t="shared" si="40"/>
        <v>0</v>
      </c>
      <c r="AW130" s="105">
        <f t="shared" si="41"/>
        <v>0</v>
      </c>
      <c r="AX130" s="105">
        <f t="shared" si="46"/>
        <v>0</v>
      </c>
      <c r="AY130" s="105">
        <f t="shared" si="42"/>
        <v>0</v>
      </c>
      <c r="AZ130" s="105">
        <f t="shared" si="43"/>
        <v>0</v>
      </c>
      <c r="BA130" s="105">
        <f t="shared" si="44"/>
        <v>0</v>
      </c>
      <c r="BB130" s="105">
        <f t="shared" si="45"/>
        <v>0</v>
      </c>
      <c r="BC130" s="105"/>
    </row>
    <row r="131" spans="1:55" x14ac:dyDescent="0.2">
      <c r="A131" s="155" t="s">
        <v>144</v>
      </c>
      <c r="B131" s="157" t="s">
        <v>65</v>
      </c>
      <c r="C131" s="159" t="s">
        <v>28</v>
      </c>
      <c r="D131" s="135">
        <v>0</v>
      </c>
      <c r="E131" s="136">
        <v>0</v>
      </c>
      <c r="F131" s="136">
        <v>0</v>
      </c>
      <c r="G131" s="136">
        <v>0</v>
      </c>
      <c r="H131" s="136">
        <v>0</v>
      </c>
      <c r="I131" s="136">
        <v>0</v>
      </c>
      <c r="J131" s="136">
        <v>0</v>
      </c>
      <c r="K131" s="136">
        <v>0</v>
      </c>
      <c r="L131" s="136">
        <v>0</v>
      </c>
      <c r="M131" s="136">
        <v>0</v>
      </c>
      <c r="N131" s="136">
        <v>0</v>
      </c>
      <c r="O131" s="136">
        <v>0</v>
      </c>
      <c r="P131" s="136">
        <v>0</v>
      </c>
      <c r="Q131" s="132"/>
      <c r="R131" s="132"/>
      <c r="S131" s="129">
        <f>IFERROR(VLOOKUP($A131&amp;$B131,'1'!$L$10:$M$49,2,FALSE),0)</f>
        <v>0</v>
      </c>
      <c r="T131" s="129">
        <f>IFERROR(VLOOKUP($A131&amp;$B131,'2'!$L$10:$M$49,2,FALSE),0)</f>
        <v>0</v>
      </c>
      <c r="U131" s="129">
        <f>IFERROR(VLOOKUP($A131&amp;$B131,'3'!$L$10:$M$49,2,FALSE),0)</f>
        <v>0</v>
      </c>
      <c r="V131" s="129">
        <v>0</v>
      </c>
      <c r="W131" s="129">
        <f>IFERROR(VLOOKUP($A131&amp;$B131,'5'!$L$10:$M$49,2,FALSE),0)</f>
        <v>0</v>
      </c>
      <c r="X131" s="129">
        <f>IFERROR(VLOOKUP($A131&amp;$B131,'6'!$L$10:$M$49,2,FALSE),0)</f>
        <v>0</v>
      </c>
      <c r="Y131" s="129">
        <f>IFERROR(VLOOKUP($A131&amp;$B131,'7'!$L$10:$M$49,2,FALSE),0)</f>
        <v>0</v>
      </c>
      <c r="Z131" s="129">
        <f>IFERROR(VLOOKUP($A131&amp;$B131,'8'!$L$10:$M$49,2,FALSE),0)</f>
        <v>0</v>
      </c>
      <c r="AA131" s="129">
        <f>IFERROR(VLOOKUP($A131&amp;$B131,'9'!$L$10:$M$49,2,FALSE),0)</f>
        <v>0</v>
      </c>
      <c r="AB131" s="129">
        <f>IFERROR(VLOOKUP($A131&amp;$B131,'10'!$L$10:$M$49,2,FALSE),0)</f>
        <v>0</v>
      </c>
      <c r="AC131" s="129">
        <v>0</v>
      </c>
      <c r="AD131" s="129">
        <v>0</v>
      </c>
      <c r="AE131" s="129">
        <f>IFERROR(VLOOKUP($A131&amp;$B131,'13'!$L$10:$M$49,2,FALSE),0)</f>
        <v>0</v>
      </c>
      <c r="AF131" s="129">
        <f>IFERROR(VLOOKUP($A131&amp;$B131,'14'!$L$10:$M$49,2,FALSE),0)</f>
        <v>0</v>
      </c>
      <c r="AG131" s="142">
        <v>0</v>
      </c>
      <c r="AH131" s="149">
        <f t="shared" si="39"/>
        <v>0</v>
      </c>
      <c r="AI131" s="144">
        <f t="shared" si="48"/>
        <v>0</v>
      </c>
      <c r="AJ131" s="143"/>
      <c r="AK131" s="16"/>
      <c r="AL131" s="17"/>
      <c r="AN131" s="105" t="str">
        <f t="shared" si="47"/>
        <v>ХорошавинСергей</v>
      </c>
      <c r="AO131" s="105">
        <f t="shared" si="49"/>
        <v>0</v>
      </c>
      <c r="AP131" s="105">
        <f t="shared" si="50"/>
        <v>0</v>
      </c>
      <c r="AQ131" s="105">
        <f t="shared" si="51"/>
        <v>0</v>
      </c>
      <c r="AR131" s="105">
        <f t="shared" si="52"/>
        <v>0</v>
      </c>
      <c r="AS131" s="105">
        <f t="shared" si="53"/>
        <v>0</v>
      </c>
      <c r="AT131" s="105">
        <f t="shared" si="54"/>
        <v>0</v>
      </c>
      <c r="AU131" s="105">
        <f t="shared" si="38"/>
        <v>0</v>
      </c>
      <c r="AV131" s="105">
        <f t="shared" si="40"/>
        <v>0</v>
      </c>
      <c r="AW131" s="105">
        <f t="shared" si="41"/>
        <v>0</v>
      </c>
      <c r="AX131" s="105">
        <f t="shared" si="46"/>
        <v>0</v>
      </c>
      <c r="AY131" s="105">
        <f t="shared" si="42"/>
        <v>0</v>
      </c>
      <c r="AZ131" s="105">
        <f t="shared" si="43"/>
        <v>0</v>
      </c>
      <c r="BA131" s="105">
        <f t="shared" si="44"/>
        <v>0</v>
      </c>
      <c r="BB131" s="105">
        <f t="shared" si="45"/>
        <v>0</v>
      </c>
      <c r="BC131" s="18"/>
    </row>
    <row r="132" spans="1:55" x14ac:dyDescent="0.2">
      <c r="A132" s="156" t="s">
        <v>145</v>
      </c>
      <c r="B132" s="158" t="s">
        <v>15</v>
      </c>
      <c r="C132" s="191" t="s">
        <v>49</v>
      </c>
      <c r="D132" s="135">
        <v>0</v>
      </c>
      <c r="E132" s="136">
        <v>0</v>
      </c>
      <c r="F132" s="136">
        <v>0</v>
      </c>
      <c r="G132" s="136">
        <v>0</v>
      </c>
      <c r="H132" s="136">
        <v>0</v>
      </c>
      <c r="I132" s="136">
        <v>0</v>
      </c>
      <c r="J132" s="136">
        <v>0</v>
      </c>
      <c r="K132" s="136">
        <v>0</v>
      </c>
      <c r="L132" s="136">
        <v>0</v>
      </c>
      <c r="M132" s="136">
        <v>0</v>
      </c>
      <c r="N132" s="136">
        <v>0</v>
      </c>
      <c r="O132" s="136">
        <v>0</v>
      </c>
      <c r="P132" s="136">
        <v>0</v>
      </c>
      <c r="Q132" s="132"/>
      <c r="R132" s="132"/>
      <c r="S132" s="129">
        <f>IFERROR(VLOOKUP($A132&amp;$B132,'1'!$L$10:$M$49,2,FALSE),0)</f>
        <v>0</v>
      </c>
      <c r="T132" s="129">
        <f>IFERROR(VLOOKUP($A132&amp;$B132,'2'!$L$10:$M$49,2,FALSE),0)</f>
        <v>0</v>
      </c>
      <c r="U132" s="129">
        <f>IFERROR(VLOOKUP($A132&amp;$B132,'3'!$L$10:$M$49,2,FALSE),0)</f>
        <v>0</v>
      </c>
      <c r="V132" s="129">
        <v>0</v>
      </c>
      <c r="W132" s="129">
        <f>IFERROR(VLOOKUP($A132&amp;$B132,'5'!$L$10:$M$49,2,FALSE),0)</f>
        <v>0</v>
      </c>
      <c r="X132" s="129">
        <f>IFERROR(VLOOKUP($A132&amp;$B132,'6'!$L$10:$M$49,2,FALSE),0)</f>
        <v>0</v>
      </c>
      <c r="Y132" s="129">
        <f>IFERROR(VLOOKUP($A132&amp;$B132,'7'!$L$10:$M$49,2,FALSE),0)</f>
        <v>0</v>
      </c>
      <c r="Z132" s="129">
        <f>IFERROR(VLOOKUP($A132&amp;$B132,'8'!$L$10:$M$49,2,FALSE),0)</f>
        <v>0</v>
      </c>
      <c r="AA132" s="129">
        <f>IFERROR(VLOOKUP($A132&amp;$B132,'9'!$L$10:$M$49,2,FALSE),0)</f>
        <v>0</v>
      </c>
      <c r="AB132" s="129">
        <f>IFERROR(VLOOKUP($A132&amp;$B132,'10'!$L$10:$M$49,2,FALSE),0)</f>
        <v>0</v>
      </c>
      <c r="AC132" s="129">
        <v>0</v>
      </c>
      <c r="AD132" s="129">
        <v>0</v>
      </c>
      <c r="AE132" s="129">
        <f>IFERROR(VLOOKUP($A132&amp;$B132,'13'!$L$10:$M$49,2,FALSE),0)</f>
        <v>0</v>
      </c>
      <c r="AF132" s="129">
        <f>IFERROR(VLOOKUP($A132&amp;$B132,'14'!$L$10:$M$49,2,FALSE),0)</f>
        <v>0</v>
      </c>
      <c r="AG132" s="142">
        <v>0</v>
      </c>
      <c r="AH132" s="149">
        <f t="shared" si="39"/>
        <v>0</v>
      </c>
      <c r="AI132" s="144">
        <f t="shared" si="48"/>
        <v>0</v>
      </c>
      <c r="AJ132" s="143"/>
      <c r="AK132" s="16"/>
      <c r="AL132" s="17"/>
      <c r="AN132" s="105" t="str">
        <f t="shared" si="47"/>
        <v>ТурянскийАндрей</v>
      </c>
      <c r="AO132" s="105">
        <f t="shared" si="49"/>
        <v>0</v>
      </c>
      <c r="AP132" s="105">
        <f t="shared" si="50"/>
        <v>0</v>
      </c>
      <c r="AQ132" s="105">
        <f t="shared" si="51"/>
        <v>0</v>
      </c>
      <c r="AR132" s="105">
        <f t="shared" si="52"/>
        <v>0</v>
      </c>
      <c r="AS132" s="105">
        <f t="shared" si="53"/>
        <v>0</v>
      </c>
      <c r="AT132" s="105">
        <f t="shared" si="54"/>
        <v>0</v>
      </c>
      <c r="AU132" s="105">
        <f t="shared" si="38"/>
        <v>0</v>
      </c>
      <c r="AV132" s="105">
        <f t="shared" si="40"/>
        <v>0</v>
      </c>
      <c r="AW132" s="105">
        <f t="shared" si="41"/>
        <v>0</v>
      </c>
      <c r="AX132" s="105">
        <f t="shared" si="46"/>
        <v>0</v>
      </c>
      <c r="AY132" s="105">
        <f t="shared" si="42"/>
        <v>0</v>
      </c>
      <c r="AZ132" s="105">
        <f t="shared" si="43"/>
        <v>0</v>
      </c>
      <c r="BA132" s="105">
        <f t="shared" si="44"/>
        <v>0</v>
      </c>
      <c r="BB132" s="105">
        <f t="shared" si="45"/>
        <v>0</v>
      </c>
      <c r="BC132" s="18"/>
    </row>
    <row r="133" spans="1:55" x14ac:dyDescent="0.2">
      <c r="A133" s="180" t="s">
        <v>146</v>
      </c>
      <c r="B133" s="181" t="s">
        <v>51</v>
      </c>
      <c r="C133" s="182" t="s">
        <v>13</v>
      </c>
      <c r="D133" s="135">
        <v>0</v>
      </c>
      <c r="E133" s="136">
        <v>0</v>
      </c>
      <c r="F133" s="136">
        <v>0</v>
      </c>
      <c r="G133" s="136">
        <v>0</v>
      </c>
      <c r="H133" s="136">
        <v>0</v>
      </c>
      <c r="I133" s="136">
        <v>0</v>
      </c>
      <c r="J133" s="136">
        <v>0</v>
      </c>
      <c r="K133" s="136">
        <v>0</v>
      </c>
      <c r="L133" s="136">
        <v>0</v>
      </c>
      <c r="M133" s="136">
        <v>0</v>
      </c>
      <c r="N133" s="136">
        <v>0</v>
      </c>
      <c r="O133" s="136">
        <v>0</v>
      </c>
      <c r="P133" s="136">
        <v>0</v>
      </c>
      <c r="Q133" s="132"/>
      <c r="R133" s="132"/>
      <c r="S133" s="129">
        <f>IFERROR(VLOOKUP($A133&amp;$B133,'1'!$L$10:$M$49,2,FALSE),0)</f>
        <v>0</v>
      </c>
      <c r="T133" s="129">
        <f>IFERROR(VLOOKUP($A133&amp;$B133,'2'!$L$10:$M$49,2,FALSE),0)</f>
        <v>0</v>
      </c>
      <c r="U133" s="129">
        <f>IFERROR(VLOOKUP($A133&amp;$B133,'3'!$L$10:$M$49,2,FALSE),0)</f>
        <v>0</v>
      </c>
      <c r="V133" s="129">
        <v>0</v>
      </c>
      <c r="W133" s="129">
        <f>IFERROR(VLOOKUP($A133&amp;$B133,'5'!$L$10:$M$49,2,FALSE),0)</f>
        <v>0</v>
      </c>
      <c r="X133" s="129">
        <f>IFERROR(VLOOKUP($A133&amp;$B133,'6'!$L$10:$M$49,2,FALSE),0)</f>
        <v>0</v>
      </c>
      <c r="Y133" s="129">
        <f>IFERROR(VLOOKUP($A133&amp;$B133,'7'!$L$10:$M$49,2,FALSE),0)</f>
        <v>0</v>
      </c>
      <c r="Z133" s="129">
        <f>IFERROR(VLOOKUP($A133&amp;$B133,'8'!$L$10:$M$49,2,FALSE),0)</f>
        <v>0</v>
      </c>
      <c r="AA133" s="129">
        <f>IFERROR(VLOOKUP($A133&amp;$B133,'9'!$L$10:$M$49,2,FALSE),0)</f>
        <v>0</v>
      </c>
      <c r="AB133" s="129">
        <f>IFERROR(VLOOKUP($A133&amp;$B133,'10'!$L$10:$M$49,2,FALSE),0)</f>
        <v>0</v>
      </c>
      <c r="AC133" s="129">
        <v>0</v>
      </c>
      <c r="AD133" s="129">
        <v>0</v>
      </c>
      <c r="AE133" s="129">
        <f>IFERROR(VLOOKUP($A133&amp;$B133,'13'!$L$10:$M$49,2,FALSE),0)</f>
        <v>0</v>
      </c>
      <c r="AF133" s="129">
        <f>IFERROR(VLOOKUP($A133&amp;$B133,'14'!$L$10:$M$49,2,FALSE),0)</f>
        <v>0</v>
      </c>
      <c r="AG133" s="142">
        <v>0</v>
      </c>
      <c r="AH133" s="149">
        <f t="shared" si="39"/>
        <v>0</v>
      </c>
      <c r="AI133" s="144">
        <f t="shared" si="48"/>
        <v>0</v>
      </c>
      <c r="AJ133" s="143"/>
      <c r="AK133" s="16"/>
      <c r="AL133" s="17"/>
      <c r="AN133" s="105" t="str">
        <f t="shared" ref="AN133:AN135" si="55">A133&amp;B133</f>
        <v>СидоровскийАлександр</v>
      </c>
      <c r="AO133" s="105">
        <f t="shared" ref="AO133:AO143" si="56">LARGE($D133:$R133,1)+LARGE($D133:$R133,2)+LARGE($D133:$R133,3)</f>
        <v>0</v>
      </c>
      <c r="AP133" s="105">
        <f t="shared" ref="AP133:AP143" si="57">LARGE($E133:$S133,1)+LARGE($E133:$S133,2)+LARGE($E133:$S133,3)</f>
        <v>0</v>
      </c>
      <c r="AQ133" s="105">
        <f t="shared" ref="AQ133:AQ143" si="58">LARGE($F133:$T133,1)+LARGE($F133:$T133,2)+LARGE($F133:$T133,3)</f>
        <v>0</v>
      </c>
      <c r="AR133" s="105">
        <f t="shared" ref="AR133:AR143" si="59">LARGE($G133:$U133,1)+LARGE($G133:$U133,2)+LARGE($G133:$U133,3)</f>
        <v>0</v>
      </c>
      <c r="AS133" s="105">
        <f t="shared" ref="AS133:AS143" si="60">LARGE($G133:$V133,1)+LARGE($G133:$V133,2)+LARGE($G133:$V133,3)</f>
        <v>0</v>
      </c>
      <c r="AT133" s="105">
        <f t="shared" ref="AT133:AT143" si="61">LARGE($H133:$W133,1)+LARGE($H133:$W133,2)+LARGE($H133:$W133,3)</f>
        <v>0</v>
      </c>
      <c r="AU133" s="105">
        <f t="shared" si="38"/>
        <v>0</v>
      </c>
      <c r="AV133" s="105">
        <f t="shared" si="40"/>
        <v>0</v>
      </c>
      <c r="AW133" s="105">
        <f t="shared" si="41"/>
        <v>0</v>
      </c>
      <c r="AX133" s="105">
        <f t="shared" si="46"/>
        <v>0</v>
      </c>
      <c r="AY133" s="105">
        <f t="shared" si="42"/>
        <v>0</v>
      </c>
      <c r="AZ133" s="105">
        <f t="shared" si="43"/>
        <v>0</v>
      </c>
      <c r="BA133" s="105">
        <f t="shared" si="44"/>
        <v>0</v>
      </c>
      <c r="BB133" s="105">
        <f t="shared" si="45"/>
        <v>0</v>
      </c>
      <c r="BC133" s="18"/>
    </row>
    <row r="134" spans="1:55" x14ac:dyDescent="0.2">
      <c r="A134" s="180" t="s">
        <v>147</v>
      </c>
      <c r="B134" s="181" t="s">
        <v>87</v>
      </c>
      <c r="C134" s="182" t="s">
        <v>108</v>
      </c>
      <c r="D134" s="135">
        <v>0</v>
      </c>
      <c r="E134" s="136">
        <v>0</v>
      </c>
      <c r="F134" s="136">
        <v>0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136">
        <v>0</v>
      </c>
      <c r="M134" s="136">
        <v>0</v>
      </c>
      <c r="N134" s="136">
        <v>0</v>
      </c>
      <c r="O134" s="136">
        <v>0</v>
      </c>
      <c r="P134" s="136">
        <v>0</v>
      </c>
      <c r="Q134" s="132"/>
      <c r="R134" s="132"/>
      <c r="S134" s="129">
        <f>IFERROR(VLOOKUP($A134&amp;$B134,'1'!$L$10:$M$49,2,FALSE),0)</f>
        <v>0</v>
      </c>
      <c r="T134" s="129">
        <f>IFERROR(VLOOKUP($A134&amp;$B134,'2'!$L$10:$M$49,2,FALSE),0)</f>
        <v>0</v>
      </c>
      <c r="U134" s="129">
        <f>IFERROR(VLOOKUP($A134&amp;$B134,'3'!$L$10:$M$49,2,FALSE),0)</f>
        <v>0</v>
      </c>
      <c r="V134" s="129">
        <v>0</v>
      </c>
      <c r="W134" s="129">
        <f>IFERROR(VLOOKUP($A134&amp;$B134,'5'!$L$10:$M$49,2,FALSE),0)</f>
        <v>0</v>
      </c>
      <c r="X134" s="129">
        <f>IFERROR(VLOOKUP($A134&amp;$B134,'6'!$L$10:$M$49,2,FALSE),0)</f>
        <v>0</v>
      </c>
      <c r="Y134" s="129">
        <f>IFERROR(VLOOKUP($A134&amp;$B134,'7'!$L$10:$M$49,2,FALSE),0)</f>
        <v>0</v>
      </c>
      <c r="Z134" s="129">
        <f>IFERROR(VLOOKUP($A134&amp;$B134,'8'!$L$10:$M$49,2,FALSE),0)</f>
        <v>0</v>
      </c>
      <c r="AA134" s="129">
        <f>IFERROR(VLOOKUP($A134&amp;$B134,'9'!$L$10:$M$49,2,FALSE),0)</f>
        <v>0</v>
      </c>
      <c r="AB134" s="129">
        <f>IFERROR(VLOOKUP($A134&amp;$B134,'10'!$L$10:$M$49,2,FALSE),0)</f>
        <v>0</v>
      </c>
      <c r="AC134" s="129">
        <v>0</v>
      </c>
      <c r="AD134" s="129">
        <v>0</v>
      </c>
      <c r="AE134" s="129">
        <f>IFERROR(VLOOKUP($A134&amp;$B134,'13'!$L$10:$M$49,2,FALSE),0)</f>
        <v>0</v>
      </c>
      <c r="AF134" s="129">
        <f>IFERROR(VLOOKUP($A134&amp;$B134,'14'!$L$10:$M$49,2,FALSE),0)</f>
        <v>0</v>
      </c>
      <c r="AG134" s="142">
        <v>0</v>
      </c>
      <c r="AH134" s="149">
        <f t="shared" si="39"/>
        <v>0</v>
      </c>
      <c r="AI134" s="144">
        <f t="shared" ref="AI134:AI143" si="62">LARGE(S134:AG134,1)+LARGE(S134:AG134,2)+LARGE(S134:AG134,3)</f>
        <v>0</v>
      </c>
      <c r="AJ134" s="143"/>
      <c r="AK134" s="16"/>
      <c r="AL134" s="17"/>
      <c r="AN134" s="105" t="str">
        <f t="shared" si="55"/>
        <v>БеленецПавел</v>
      </c>
      <c r="AO134" s="105">
        <f t="shared" si="56"/>
        <v>0</v>
      </c>
      <c r="AP134" s="105">
        <f t="shared" si="57"/>
        <v>0</v>
      </c>
      <c r="AQ134" s="105">
        <f t="shared" si="58"/>
        <v>0</v>
      </c>
      <c r="AR134" s="105">
        <f t="shared" si="59"/>
        <v>0</v>
      </c>
      <c r="AS134" s="105">
        <f t="shared" si="60"/>
        <v>0</v>
      </c>
      <c r="AT134" s="105">
        <f t="shared" si="61"/>
        <v>0</v>
      </c>
      <c r="AU134" s="105">
        <f t="shared" si="38"/>
        <v>0</v>
      </c>
      <c r="AV134" s="105">
        <f t="shared" si="40"/>
        <v>0</v>
      </c>
      <c r="AW134" s="105">
        <f t="shared" si="41"/>
        <v>0</v>
      </c>
      <c r="AX134" s="105">
        <f t="shared" si="46"/>
        <v>0</v>
      </c>
      <c r="AY134" s="105">
        <f t="shared" si="42"/>
        <v>0</v>
      </c>
      <c r="AZ134" s="105">
        <f t="shared" si="43"/>
        <v>0</v>
      </c>
      <c r="BA134" s="105">
        <f t="shared" si="44"/>
        <v>0</v>
      </c>
      <c r="BB134" s="105">
        <f t="shared" si="45"/>
        <v>0</v>
      </c>
      <c r="BC134" s="18"/>
    </row>
    <row r="135" spans="1:55" x14ac:dyDescent="0.2">
      <c r="A135" s="180" t="s">
        <v>148</v>
      </c>
      <c r="B135" s="181" t="s">
        <v>24</v>
      </c>
      <c r="C135" s="186" t="s">
        <v>149</v>
      </c>
      <c r="D135" s="135">
        <v>0</v>
      </c>
      <c r="E135" s="136">
        <v>0</v>
      </c>
      <c r="F135" s="136">
        <v>0</v>
      </c>
      <c r="G135" s="136">
        <v>0</v>
      </c>
      <c r="H135" s="136">
        <v>0</v>
      </c>
      <c r="I135" s="136">
        <v>0</v>
      </c>
      <c r="J135" s="136">
        <v>0</v>
      </c>
      <c r="K135" s="136">
        <v>0</v>
      </c>
      <c r="L135" s="136">
        <v>0</v>
      </c>
      <c r="M135" s="136">
        <v>0</v>
      </c>
      <c r="N135" s="136">
        <v>0</v>
      </c>
      <c r="O135" s="136">
        <v>0</v>
      </c>
      <c r="P135" s="136">
        <v>0</v>
      </c>
      <c r="Q135" s="132"/>
      <c r="R135" s="132"/>
      <c r="S135" s="129">
        <f>IFERROR(VLOOKUP($A135&amp;$B135,'1'!$L$10:$M$49,2,FALSE),0)</f>
        <v>0</v>
      </c>
      <c r="T135" s="129">
        <f>IFERROR(VLOOKUP($A135&amp;$B135,'2'!$L$10:$M$49,2,FALSE),0)</f>
        <v>0</v>
      </c>
      <c r="U135" s="129">
        <f>IFERROR(VLOOKUP($A135&amp;$B135,'3'!$L$10:$M$49,2,FALSE),0)</f>
        <v>0</v>
      </c>
      <c r="V135" s="129">
        <v>0</v>
      </c>
      <c r="W135" s="129">
        <f>IFERROR(VLOOKUP($A135&amp;$B135,'5'!$L$10:$M$49,2,FALSE),0)</f>
        <v>0</v>
      </c>
      <c r="X135" s="129">
        <f>IFERROR(VLOOKUP($A135&amp;$B135,'6'!$L$10:$M$49,2,FALSE),0)</f>
        <v>0</v>
      </c>
      <c r="Y135" s="129">
        <f>IFERROR(VLOOKUP($A135&amp;$B135,'7'!$L$10:$M$49,2,FALSE),0)</f>
        <v>0</v>
      </c>
      <c r="Z135" s="129">
        <f>IFERROR(VLOOKUP($A135&amp;$B135,'8'!$L$10:$M$49,2,FALSE),0)</f>
        <v>0</v>
      </c>
      <c r="AA135" s="129">
        <f>IFERROR(VLOOKUP($A135&amp;$B135,'9'!$L$10:$M$49,2,FALSE),0)</f>
        <v>0</v>
      </c>
      <c r="AB135" s="129">
        <f>IFERROR(VLOOKUP($A135&amp;$B135,'10'!$L$10:$M$49,2,FALSE),0)</f>
        <v>0</v>
      </c>
      <c r="AC135" s="129">
        <v>0</v>
      </c>
      <c r="AD135" s="129">
        <v>0</v>
      </c>
      <c r="AE135" s="129">
        <f>IFERROR(VLOOKUP($A135&amp;$B135,'13'!$L$10:$M$49,2,FALSE),0)</f>
        <v>0</v>
      </c>
      <c r="AF135" s="129">
        <f>IFERROR(VLOOKUP($A135&amp;$B135,'14'!$L$10:$M$49,2,FALSE),0)</f>
        <v>0</v>
      </c>
      <c r="AG135" s="142">
        <v>0</v>
      </c>
      <c r="AH135" s="149">
        <f t="shared" ref="AH135:AH143" si="63">LARGE(S135:AG135,1)+LARGE(S135:AG135,2)+LARGE(S135:AG135,3)</f>
        <v>0</v>
      </c>
      <c r="AI135" s="144">
        <f t="shared" si="62"/>
        <v>0</v>
      </c>
      <c r="AJ135" s="143"/>
      <c r="AK135" s="16"/>
      <c r="AL135" s="17"/>
      <c r="AN135" s="105" t="str">
        <f t="shared" si="55"/>
        <v>ЛавренковАлексей</v>
      </c>
      <c r="AO135" s="105">
        <f t="shared" si="56"/>
        <v>0</v>
      </c>
      <c r="AP135" s="105">
        <f t="shared" si="57"/>
        <v>0</v>
      </c>
      <c r="AQ135" s="105">
        <f t="shared" si="58"/>
        <v>0</v>
      </c>
      <c r="AR135" s="105">
        <f t="shared" si="59"/>
        <v>0</v>
      </c>
      <c r="AS135" s="105">
        <f t="shared" si="60"/>
        <v>0</v>
      </c>
      <c r="AT135" s="105">
        <f t="shared" si="61"/>
        <v>0</v>
      </c>
      <c r="AU135" s="105">
        <f t="shared" si="38"/>
        <v>0</v>
      </c>
      <c r="AV135" s="105">
        <f t="shared" ref="AV135:AV143" si="64">LARGE($J135:$Y135,1)+LARGE($J135:$Y135,2)+LARGE($J135:$Y135,3)</f>
        <v>0</v>
      </c>
      <c r="AW135" s="105">
        <f t="shared" ref="AW135:AW143" si="65">LARGE($K135:$Z135,1)+LARGE($K135:$Z135,2)+LARGE($K135:$Z135,3)</f>
        <v>0</v>
      </c>
      <c r="AX135" s="105">
        <f t="shared" si="46"/>
        <v>0</v>
      </c>
      <c r="AY135" s="105">
        <f t="shared" ref="AY135:AY143" si="66">LARGE($M135:$AB135,1)+LARGE($M135:$AB135,2)+LARGE($M135:$AB135,3)</f>
        <v>0</v>
      </c>
      <c r="AZ135" s="105">
        <f t="shared" ref="AZ135:AZ143" si="67">LARGE($M135:$AC135,1)+LARGE($M135:$AC135,2)+LARGE($M135:$AC135,3)</f>
        <v>0</v>
      </c>
      <c r="BA135" s="105">
        <f t="shared" ref="BA135:BA143" si="68">LARGE($P135:$AD135,1)+LARGE($P135:$AD135,2)+LARGE($K135:$AC135,3)</f>
        <v>0</v>
      </c>
      <c r="BB135" s="105">
        <f t="shared" ref="BB135:BB143" si="69">LARGE($P135:$AE135,1)+LARGE($P135:$AE135,2)+LARGE($K135:$AE135,3)</f>
        <v>0</v>
      </c>
      <c r="BC135" s="18"/>
    </row>
    <row r="136" spans="1:55" x14ac:dyDescent="0.2">
      <c r="A136" s="184" t="s">
        <v>150</v>
      </c>
      <c r="B136" s="185" t="s">
        <v>87</v>
      </c>
      <c r="C136" s="182" t="s">
        <v>10</v>
      </c>
      <c r="D136" s="135">
        <v>0</v>
      </c>
      <c r="E136" s="136">
        <v>0</v>
      </c>
      <c r="F136" s="136">
        <v>0</v>
      </c>
      <c r="G136" s="136">
        <v>0</v>
      </c>
      <c r="H136" s="136">
        <v>0</v>
      </c>
      <c r="I136" s="136">
        <v>0</v>
      </c>
      <c r="J136" s="136">
        <v>0</v>
      </c>
      <c r="K136" s="136">
        <v>0</v>
      </c>
      <c r="L136" s="136">
        <v>0</v>
      </c>
      <c r="M136" s="136">
        <v>0</v>
      </c>
      <c r="N136" s="136">
        <v>0</v>
      </c>
      <c r="O136" s="136">
        <v>0</v>
      </c>
      <c r="P136" s="136">
        <v>0</v>
      </c>
      <c r="Q136" s="132"/>
      <c r="R136" s="132"/>
      <c r="S136" s="129">
        <f>IFERROR(VLOOKUP($A136&amp;$B136,'1'!$L$10:$M$49,2,FALSE),0)</f>
        <v>0</v>
      </c>
      <c r="T136" s="129">
        <f>IFERROR(VLOOKUP($A136&amp;$B136,'2'!$L$10:$M$49,2,FALSE),0)</f>
        <v>0</v>
      </c>
      <c r="U136" s="129">
        <f>IFERROR(VLOOKUP($A136&amp;$B136,'3'!$L$10:$M$49,2,FALSE),0)</f>
        <v>0</v>
      </c>
      <c r="V136" s="129">
        <v>0</v>
      </c>
      <c r="W136" s="129">
        <f>IFERROR(VLOOKUP($A136&amp;$B136,'5'!$L$10:$M$49,2,FALSE),0)</f>
        <v>0</v>
      </c>
      <c r="X136" s="129">
        <f>IFERROR(VLOOKUP($A136&amp;$B136,'6'!$L$10:$M$49,2,FALSE),0)</f>
        <v>0</v>
      </c>
      <c r="Y136" s="129">
        <f>IFERROR(VLOOKUP($A136&amp;$B136,'7'!$L$10:$M$49,2,FALSE),0)</f>
        <v>0</v>
      </c>
      <c r="Z136" s="129">
        <f>IFERROR(VLOOKUP($A136&amp;$B136,'8'!$L$10:$M$49,2,FALSE),0)</f>
        <v>0</v>
      </c>
      <c r="AA136" s="129">
        <f>IFERROR(VLOOKUP($A136&amp;$B136,'9'!$L$10:$M$49,2,FALSE),0)</f>
        <v>0</v>
      </c>
      <c r="AB136" s="129">
        <f>IFERROR(VLOOKUP($A136&amp;$B136,'10'!$L$10:$M$49,2,FALSE),0)</f>
        <v>0</v>
      </c>
      <c r="AC136" s="129">
        <v>0</v>
      </c>
      <c r="AD136" s="129">
        <v>0</v>
      </c>
      <c r="AE136" s="129">
        <f>IFERROR(VLOOKUP($A136&amp;$B136,'13'!$L$10:$M$49,2,FALSE),0)</f>
        <v>0</v>
      </c>
      <c r="AF136" s="129">
        <f>IFERROR(VLOOKUP($A136&amp;$B136,'14'!$L$10:$M$49,2,FALSE),0)</f>
        <v>0</v>
      </c>
      <c r="AG136" s="142">
        <v>0</v>
      </c>
      <c r="AH136" s="149">
        <f t="shared" si="63"/>
        <v>0</v>
      </c>
      <c r="AI136" s="144">
        <f t="shared" si="62"/>
        <v>0</v>
      </c>
      <c r="AJ136" s="143"/>
      <c r="AK136" s="16"/>
      <c r="AL136" s="17"/>
      <c r="AN136" s="105" t="str">
        <f t="shared" ref="AN136:AN139" si="70">A136&amp;B136</f>
        <v>ТаранковПавел</v>
      </c>
      <c r="AO136" s="105">
        <f t="shared" si="56"/>
        <v>0</v>
      </c>
      <c r="AP136" s="105">
        <f t="shared" si="57"/>
        <v>0</v>
      </c>
      <c r="AQ136" s="105">
        <f t="shared" si="58"/>
        <v>0</v>
      </c>
      <c r="AR136" s="105">
        <f t="shared" si="59"/>
        <v>0</v>
      </c>
      <c r="AS136" s="105">
        <f t="shared" si="60"/>
        <v>0</v>
      </c>
      <c r="AT136" s="105">
        <f t="shared" si="61"/>
        <v>0</v>
      </c>
      <c r="AU136" s="105">
        <f t="shared" si="38"/>
        <v>0</v>
      </c>
      <c r="AV136" s="105">
        <f t="shared" si="64"/>
        <v>0</v>
      </c>
      <c r="AW136" s="105">
        <f t="shared" si="65"/>
        <v>0</v>
      </c>
      <c r="AX136" s="105">
        <f t="shared" si="46"/>
        <v>0</v>
      </c>
      <c r="AY136" s="105">
        <f t="shared" si="66"/>
        <v>0</v>
      </c>
      <c r="AZ136" s="105">
        <f t="shared" si="67"/>
        <v>0</v>
      </c>
      <c r="BA136" s="105">
        <f t="shared" si="68"/>
        <v>0</v>
      </c>
      <c r="BB136" s="105">
        <f t="shared" si="69"/>
        <v>0</v>
      </c>
      <c r="BC136" s="18"/>
    </row>
    <row r="137" spans="1:55" x14ac:dyDescent="0.2">
      <c r="A137" s="180" t="s">
        <v>151</v>
      </c>
      <c r="B137" s="181" t="s">
        <v>54</v>
      </c>
      <c r="C137" s="186" t="s">
        <v>10</v>
      </c>
      <c r="D137" s="135">
        <v>0</v>
      </c>
      <c r="E137" s="136">
        <v>0</v>
      </c>
      <c r="F137" s="136">
        <v>0</v>
      </c>
      <c r="G137" s="136">
        <v>0</v>
      </c>
      <c r="H137" s="136">
        <v>0</v>
      </c>
      <c r="I137" s="136">
        <v>0</v>
      </c>
      <c r="J137" s="136">
        <v>0</v>
      </c>
      <c r="K137" s="136">
        <v>0</v>
      </c>
      <c r="L137" s="136">
        <v>0</v>
      </c>
      <c r="M137" s="136">
        <v>0</v>
      </c>
      <c r="N137" s="136">
        <v>0</v>
      </c>
      <c r="O137" s="136">
        <v>0</v>
      </c>
      <c r="P137" s="136">
        <v>0</v>
      </c>
      <c r="Q137" s="132"/>
      <c r="R137" s="132"/>
      <c r="S137" s="129">
        <f>IFERROR(VLOOKUP($A137&amp;$B137,'1'!$L$10:$M$49,2,FALSE),0)</f>
        <v>0</v>
      </c>
      <c r="T137" s="129">
        <f>IFERROR(VLOOKUP($A137&amp;$B137,'2'!$L$10:$M$49,2,FALSE),0)</f>
        <v>0</v>
      </c>
      <c r="U137" s="129">
        <f>IFERROR(VLOOKUP($A137&amp;$B137,'3'!$L$10:$M$49,2,FALSE),0)</f>
        <v>0</v>
      </c>
      <c r="V137" s="129">
        <v>0</v>
      </c>
      <c r="W137" s="129">
        <f>IFERROR(VLOOKUP($A137&amp;$B137,'5'!$L$10:$M$49,2,FALSE),0)</f>
        <v>0</v>
      </c>
      <c r="X137" s="129">
        <f>IFERROR(VLOOKUP($A137&amp;$B137,'6'!$L$10:$M$49,2,FALSE),0)</f>
        <v>0</v>
      </c>
      <c r="Y137" s="129">
        <f>IFERROR(VLOOKUP($A137&amp;$B137,'7'!$L$10:$M$49,2,FALSE),0)</f>
        <v>0</v>
      </c>
      <c r="Z137" s="129">
        <f>IFERROR(VLOOKUP($A137&amp;$B137,'8'!$L$10:$M$49,2,FALSE),0)</f>
        <v>0</v>
      </c>
      <c r="AA137" s="129">
        <f>IFERROR(VLOOKUP($A137&amp;$B137,'9'!$L$10:$M$49,2,FALSE),0)</f>
        <v>0</v>
      </c>
      <c r="AB137" s="129">
        <f>IFERROR(VLOOKUP($A137&amp;$B137,'10'!$L$10:$M$49,2,FALSE),0)</f>
        <v>0</v>
      </c>
      <c r="AC137" s="129">
        <v>0</v>
      </c>
      <c r="AD137" s="129">
        <v>0</v>
      </c>
      <c r="AE137" s="129">
        <f>IFERROR(VLOOKUP($A137&amp;$B137,'13'!$L$10:$M$49,2,FALSE),0)</f>
        <v>0</v>
      </c>
      <c r="AF137" s="129">
        <f>IFERROR(VLOOKUP($A137&amp;$B137,'14'!$L$10:$M$49,2,FALSE),0)</f>
        <v>0</v>
      </c>
      <c r="AG137" s="142">
        <v>0</v>
      </c>
      <c r="AH137" s="149">
        <f t="shared" si="63"/>
        <v>0</v>
      </c>
      <c r="AI137" s="144">
        <f t="shared" si="62"/>
        <v>0</v>
      </c>
      <c r="AJ137" s="143"/>
      <c r="AK137" s="16"/>
      <c r="AL137" s="17"/>
      <c r="AN137" s="105" t="str">
        <f t="shared" si="70"/>
        <v>Журбенко Иван</v>
      </c>
      <c r="AO137" s="105">
        <f t="shared" si="56"/>
        <v>0</v>
      </c>
      <c r="AP137" s="105">
        <f t="shared" si="57"/>
        <v>0</v>
      </c>
      <c r="AQ137" s="105">
        <f t="shared" si="58"/>
        <v>0</v>
      </c>
      <c r="AR137" s="105">
        <f t="shared" si="59"/>
        <v>0</v>
      </c>
      <c r="AS137" s="105">
        <f t="shared" si="60"/>
        <v>0</v>
      </c>
      <c r="AT137" s="105">
        <f t="shared" si="61"/>
        <v>0</v>
      </c>
      <c r="AU137" s="105">
        <f t="shared" si="38"/>
        <v>0</v>
      </c>
      <c r="AV137" s="105">
        <f t="shared" si="64"/>
        <v>0</v>
      </c>
      <c r="AW137" s="105">
        <f t="shared" si="65"/>
        <v>0</v>
      </c>
      <c r="AX137" s="105">
        <f t="shared" si="46"/>
        <v>0</v>
      </c>
      <c r="AY137" s="105">
        <f t="shared" si="66"/>
        <v>0</v>
      </c>
      <c r="AZ137" s="105">
        <f t="shared" si="67"/>
        <v>0</v>
      </c>
      <c r="BA137" s="105">
        <f t="shared" si="68"/>
        <v>0</v>
      </c>
      <c r="BB137" s="105">
        <f t="shared" si="69"/>
        <v>0</v>
      </c>
      <c r="BC137" s="18"/>
    </row>
    <row r="138" spans="1:55" x14ac:dyDescent="0.2">
      <c r="A138" s="180" t="s">
        <v>152</v>
      </c>
      <c r="B138" s="181" t="s">
        <v>70</v>
      </c>
      <c r="C138" s="182" t="s">
        <v>28</v>
      </c>
      <c r="D138" s="135">
        <v>0</v>
      </c>
      <c r="E138" s="136">
        <v>0</v>
      </c>
      <c r="F138" s="136">
        <v>0</v>
      </c>
      <c r="G138" s="136">
        <v>0</v>
      </c>
      <c r="H138" s="136">
        <v>0</v>
      </c>
      <c r="I138" s="136">
        <v>0</v>
      </c>
      <c r="J138" s="136">
        <v>0</v>
      </c>
      <c r="K138" s="136">
        <v>0</v>
      </c>
      <c r="L138" s="136">
        <v>0</v>
      </c>
      <c r="M138" s="136">
        <v>0</v>
      </c>
      <c r="N138" s="136">
        <v>0</v>
      </c>
      <c r="O138" s="136">
        <v>0</v>
      </c>
      <c r="P138" s="136">
        <v>0</v>
      </c>
      <c r="Q138" s="132"/>
      <c r="R138" s="132"/>
      <c r="S138" s="129">
        <f>IFERROR(VLOOKUP($A138&amp;$B138,'1'!$L$10:$M$49,2,FALSE),0)</f>
        <v>0</v>
      </c>
      <c r="T138" s="129">
        <f>IFERROR(VLOOKUP($A138&amp;$B138,'2'!$L$10:$M$49,2,FALSE),0)</f>
        <v>0</v>
      </c>
      <c r="U138" s="129">
        <f>IFERROR(VLOOKUP($A138&amp;$B138,'3'!$L$10:$M$49,2,FALSE),0)</f>
        <v>0</v>
      </c>
      <c r="V138" s="129">
        <v>0</v>
      </c>
      <c r="W138" s="129">
        <f>IFERROR(VLOOKUP($A138&amp;$B138,'5'!$L$10:$M$49,2,FALSE),0)</f>
        <v>0</v>
      </c>
      <c r="X138" s="129">
        <f>IFERROR(VLOOKUP($A138&amp;$B138,'6'!$L$10:$M$49,2,FALSE),0)</f>
        <v>0</v>
      </c>
      <c r="Y138" s="129">
        <f>IFERROR(VLOOKUP($A138&amp;$B138,'7'!$L$10:$M$49,2,FALSE),0)</f>
        <v>0</v>
      </c>
      <c r="Z138" s="129">
        <f>IFERROR(VLOOKUP($A138&amp;$B138,'8'!$L$10:$M$49,2,FALSE),0)</f>
        <v>0</v>
      </c>
      <c r="AA138" s="129">
        <f>IFERROR(VLOOKUP($A138&amp;$B138,'9'!$L$10:$M$49,2,FALSE),0)</f>
        <v>0</v>
      </c>
      <c r="AB138" s="129">
        <f>IFERROR(VLOOKUP($A138&amp;$B138,'10'!$L$10:$M$49,2,FALSE),0)</f>
        <v>0</v>
      </c>
      <c r="AC138" s="129">
        <v>0</v>
      </c>
      <c r="AD138" s="129">
        <v>0</v>
      </c>
      <c r="AE138" s="129">
        <f>IFERROR(VLOOKUP($A138&amp;$B138,'13'!$L$10:$M$49,2,FALSE),0)</f>
        <v>0</v>
      </c>
      <c r="AF138" s="129">
        <f>IFERROR(VLOOKUP($A138&amp;$B138,'14'!$L$10:$M$49,2,FALSE),0)</f>
        <v>0</v>
      </c>
      <c r="AG138" s="142">
        <v>0</v>
      </c>
      <c r="AH138" s="149">
        <f t="shared" si="63"/>
        <v>0</v>
      </c>
      <c r="AI138" s="144">
        <f t="shared" si="62"/>
        <v>0</v>
      </c>
      <c r="AJ138" s="143"/>
      <c r="AK138" s="16"/>
      <c r="AL138" s="17"/>
      <c r="AN138" s="105" t="str">
        <f t="shared" si="70"/>
        <v>РомановВадим</v>
      </c>
      <c r="AO138" s="105">
        <f t="shared" si="56"/>
        <v>0</v>
      </c>
      <c r="AP138" s="105">
        <f t="shared" si="57"/>
        <v>0</v>
      </c>
      <c r="AQ138" s="105">
        <f t="shared" si="58"/>
        <v>0</v>
      </c>
      <c r="AR138" s="105">
        <f t="shared" si="59"/>
        <v>0</v>
      </c>
      <c r="AS138" s="105">
        <f t="shared" si="60"/>
        <v>0</v>
      </c>
      <c r="AT138" s="105">
        <f t="shared" si="61"/>
        <v>0</v>
      </c>
      <c r="AU138" s="105">
        <f t="shared" si="38"/>
        <v>0</v>
      </c>
      <c r="AV138" s="105">
        <f t="shared" si="64"/>
        <v>0</v>
      </c>
      <c r="AW138" s="105">
        <f t="shared" si="65"/>
        <v>0</v>
      </c>
      <c r="AX138" s="105">
        <f t="shared" si="46"/>
        <v>0</v>
      </c>
      <c r="AY138" s="105">
        <f t="shared" si="66"/>
        <v>0</v>
      </c>
      <c r="AZ138" s="105">
        <f t="shared" si="67"/>
        <v>0</v>
      </c>
      <c r="BA138" s="105">
        <f t="shared" si="68"/>
        <v>0</v>
      </c>
      <c r="BB138" s="105">
        <f t="shared" si="69"/>
        <v>0</v>
      </c>
      <c r="BC138" s="18"/>
    </row>
    <row r="139" spans="1:55" x14ac:dyDescent="0.2">
      <c r="A139" s="180" t="s">
        <v>153</v>
      </c>
      <c r="B139" s="181" t="s">
        <v>87</v>
      </c>
      <c r="C139" s="182" t="s">
        <v>28</v>
      </c>
      <c r="D139" s="135">
        <v>0</v>
      </c>
      <c r="E139" s="136">
        <v>0</v>
      </c>
      <c r="F139" s="136">
        <v>0</v>
      </c>
      <c r="G139" s="136">
        <v>0</v>
      </c>
      <c r="H139" s="136">
        <v>0</v>
      </c>
      <c r="I139" s="136">
        <v>0</v>
      </c>
      <c r="J139" s="136">
        <v>0</v>
      </c>
      <c r="K139" s="136">
        <v>0</v>
      </c>
      <c r="L139" s="136">
        <v>0</v>
      </c>
      <c r="M139" s="136">
        <v>0</v>
      </c>
      <c r="N139" s="136">
        <v>0</v>
      </c>
      <c r="O139" s="136">
        <v>0</v>
      </c>
      <c r="P139" s="136">
        <v>0</v>
      </c>
      <c r="Q139" s="132"/>
      <c r="R139" s="132"/>
      <c r="S139" s="129">
        <f>IFERROR(VLOOKUP($A139&amp;$B139,'1'!$L$10:$M$49,2,FALSE),0)</f>
        <v>0</v>
      </c>
      <c r="T139" s="129">
        <f>IFERROR(VLOOKUP($A139&amp;$B139,'2'!$L$10:$M$49,2,FALSE),0)</f>
        <v>0</v>
      </c>
      <c r="U139" s="129">
        <f>IFERROR(VLOOKUP($A139&amp;$B139,'3'!$L$10:$M$49,2,FALSE),0)</f>
        <v>0</v>
      </c>
      <c r="V139" s="129">
        <v>0</v>
      </c>
      <c r="W139" s="129">
        <f>IFERROR(VLOOKUP($A139&amp;$B139,'5'!$L$10:$M$49,2,FALSE),0)</f>
        <v>0</v>
      </c>
      <c r="X139" s="129">
        <f>IFERROR(VLOOKUP($A139&amp;$B139,'6'!$L$10:$M$49,2,FALSE),0)</f>
        <v>0</v>
      </c>
      <c r="Y139" s="129">
        <f>IFERROR(VLOOKUP($A139&amp;$B139,'7'!$L$10:$M$49,2,FALSE),0)</f>
        <v>0</v>
      </c>
      <c r="Z139" s="129">
        <f>IFERROR(VLOOKUP($A139&amp;$B139,'8'!$L$10:$M$49,2,FALSE),0)</f>
        <v>0</v>
      </c>
      <c r="AA139" s="129">
        <f>IFERROR(VLOOKUP($A139&amp;$B139,'9'!$L$10:$M$49,2,FALSE),0)</f>
        <v>0</v>
      </c>
      <c r="AB139" s="129">
        <f>IFERROR(VLOOKUP($A139&amp;$B139,'10'!$L$10:$M$49,2,FALSE),0)</f>
        <v>0</v>
      </c>
      <c r="AC139" s="129">
        <v>0</v>
      </c>
      <c r="AD139" s="129">
        <v>0</v>
      </c>
      <c r="AE139" s="129">
        <f>IFERROR(VLOOKUP($A139&amp;$B139,'13'!$L$10:$M$49,2,FALSE),0)</f>
        <v>0</v>
      </c>
      <c r="AF139" s="129">
        <f>IFERROR(VLOOKUP($A139&amp;$B139,'14'!$L$10:$M$49,2,FALSE),0)</f>
        <v>0</v>
      </c>
      <c r="AG139" s="142">
        <v>0</v>
      </c>
      <c r="AH139" s="149">
        <f t="shared" si="63"/>
        <v>0</v>
      </c>
      <c r="AI139" s="144">
        <f t="shared" si="62"/>
        <v>0</v>
      </c>
      <c r="AJ139" s="143"/>
      <c r="AK139" s="16"/>
      <c r="AL139" s="17"/>
      <c r="AN139" s="105" t="str">
        <f t="shared" si="70"/>
        <v>КорневПавел</v>
      </c>
      <c r="AO139" s="105">
        <f t="shared" si="56"/>
        <v>0</v>
      </c>
      <c r="AP139" s="105">
        <f t="shared" si="57"/>
        <v>0</v>
      </c>
      <c r="AQ139" s="105">
        <f t="shared" si="58"/>
        <v>0</v>
      </c>
      <c r="AR139" s="105">
        <f t="shared" si="59"/>
        <v>0</v>
      </c>
      <c r="AS139" s="105">
        <f t="shared" si="60"/>
        <v>0</v>
      </c>
      <c r="AT139" s="105">
        <f t="shared" si="61"/>
        <v>0</v>
      </c>
      <c r="AU139" s="105">
        <f t="shared" si="38"/>
        <v>0</v>
      </c>
      <c r="AV139" s="105">
        <f t="shared" si="64"/>
        <v>0</v>
      </c>
      <c r="AW139" s="105">
        <f t="shared" si="65"/>
        <v>0</v>
      </c>
      <c r="AX139" s="105">
        <f t="shared" si="46"/>
        <v>0</v>
      </c>
      <c r="AY139" s="105">
        <f t="shared" si="66"/>
        <v>0</v>
      </c>
      <c r="AZ139" s="105">
        <f t="shared" si="67"/>
        <v>0</v>
      </c>
      <c r="BA139" s="105">
        <f t="shared" si="68"/>
        <v>0</v>
      </c>
      <c r="BB139" s="105">
        <f t="shared" si="69"/>
        <v>0</v>
      </c>
      <c r="BC139" s="18"/>
    </row>
    <row r="140" spans="1:55" x14ac:dyDescent="0.2">
      <c r="A140" s="180" t="s">
        <v>127</v>
      </c>
      <c r="B140" s="181" t="s">
        <v>37</v>
      </c>
      <c r="C140" s="182" t="s">
        <v>154</v>
      </c>
      <c r="D140" s="135">
        <v>0</v>
      </c>
      <c r="E140" s="136">
        <v>0</v>
      </c>
      <c r="F140" s="136">
        <v>0</v>
      </c>
      <c r="G140" s="136">
        <v>0</v>
      </c>
      <c r="H140" s="136">
        <v>0</v>
      </c>
      <c r="I140" s="136">
        <v>0</v>
      </c>
      <c r="J140" s="136">
        <v>0</v>
      </c>
      <c r="K140" s="136">
        <v>0</v>
      </c>
      <c r="L140" s="136">
        <v>0</v>
      </c>
      <c r="M140" s="136">
        <v>0</v>
      </c>
      <c r="N140" s="136">
        <v>0</v>
      </c>
      <c r="O140" s="136">
        <v>0</v>
      </c>
      <c r="P140" s="136">
        <v>0</v>
      </c>
      <c r="Q140" s="132"/>
      <c r="R140" s="132"/>
      <c r="S140" s="129">
        <f>IFERROR(VLOOKUP($A140&amp;$B140,'1'!$L$10:$M$49,2,FALSE),0)</f>
        <v>0</v>
      </c>
      <c r="T140" s="129">
        <f>IFERROR(VLOOKUP($A140&amp;$B140,'2'!$L$10:$M$49,2,FALSE),0)</f>
        <v>0</v>
      </c>
      <c r="U140" s="129">
        <f>IFERROR(VLOOKUP($A140&amp;$B140,'3'!$L$10:$M$49,2,FALSE),0)</f>
        <v>0</v>
      </c>
      <c r="V140" s="129">
        <v>0</v>
      </c>
      <c r="W140" s="129">
        <f>IFERROR(VLOOKUP($A140&amp;$B140,'5'!$L$10:$M$49,2,FALSE),0)</f>
        <v>0</v>
      </c>
      <c r="X140" s="129">
        <f>IFERROR(VLOOKUP($A140&amp;$B140,'6'!$L$10:$M$49,2,FALSE),0)</f>
        <v>0</v>
      </c>
      <c r="Y140" s="129">
        <f>IFERROR(VLOOKUP($A140&amp;$B140,'7'!$L$10:$M$49,2,FALSE),0)</f>
        <v>0</v>
      </c>
      <c r="Z140" s="129">
        <f>IFERROR(VLOOKUP($A140&amp;$B140,'8'!$L$10:$M$49,2,FALSE),0)</f>
        <v>0</v>
      </c>
      <c r="AA140" s="129">
        <f>IFERROR(VLOOKUP($A140&amp;$B140,'9'!$L$10:$M$49,2,FALSE),0)</f>
        <v>0</v>
      </c>
      <c r="AB140" s="129">
        <f>IFERROR(VLOOKUP($A140&amp;$B140,'10'!$L$10:$M$49,2,FALSE),0)</f>
        <v>0</v>
      </c>
      <c r="AC140" s="129">
        <v>0</v>
      </c>
      <c r="AD140" s="129">
        <v>0</v>
      </c>
      <c r="AE140" s="129">
        <f>IFERROR(VLOOKUP($A140&amp;$B140,'13'!$L$10:$M$49,2,FALSE),0)</f>
        <v>0</v>
      </c>
      <c r="AF140" s="129">
        <f>IFERROR(VLOOKUP($A140&amp;$B140,'14'!$L$10:$M$49,2,FALSE),0)</f>
        <v>0</v>
      </c>
      <c r="AG140" s="142">
        <v>0</v>
      </c>
      <c r="AH140" s="149">
        <f t="shared" si="63"/>
        <v>0</v>
      </c>
      <c r="AI140" s="144">
        <f t="shared" si="62"/>
        <v>0</v>
      </c>
      <c r="AJ140" s="143"/>
      <c r="AK140" s="16"/>
      <c r="AL140" s="17"/>
      <c r="AN140" s="105" t="str">
        <f t="shared" ref="AN140:AN142" si="71">A140&amp;B140</f>
        <v>ПетровМихаил</v>
      </c>
      <c r="AO140" s="105">
        <f t="shared" si="56"/>
        <v>0</v>
      </c>
      <c r="AP140" s="105">
        <f t="shared" si="57"/>
        <v>0</v>
      </c>
      <c r="AQ140" s="105">
        <f t="shared" si="58"/>
        <v>0</v>
      </c>
      <c r="AR140" s="105">
        <f t="shared" si="59"/>
        <v>0</v>
      </c>
      <c r="AS140" s="105">
        <f t="shared" si="60"/>
        <v>0</v>
      </c>
      <c r="AT140" s="105">
        <f t="shared" si="61"/>
        <v>0</v>
      </c>
      <c r="AU140" s="105">
        <f t="shared" si="38"/>
        <v>0</v>
      </c>
      <c r="AV140" s="105">
        <f t="shared" si="64"/>
        <v>0</v>
      </c>
      <c r="AW140" s="105">
        <f t="shared" si="65"/>
        <v>0</v>
      </c>
      <c r="AX140" s="105">
        <f t="shared" ref="AX140:AX143" si="72">LARGE($L140:$AA140,1)+LARGE($L140:$AA140,2)+LARGE($L140:$AA140,3)</f>
        <v>0</v>
      </c>
      <c r="AY140" s="105">
        <f t="shared" si="66"/>
        <v>0</v>
      </c>
      <c r="AZ140" s="105">
        <f t="shared" si="67"/>
        <v>0</v>
      </c>
      <c r="BA140" s="105">
        <f t="shared" si="68"/>
        <v>0</v>
      </c>
      <c r="BB140" s="105">
        <f t="shared" si="69"/>
        <v>0</v>
      </c>
      <c r="BC140" s="18"/>
    </row>
    <row r="141" spans="1:55" x14ac:dyDescent="0.2">
      <c r="A141" s="180" t="s">
        <v>155</v>
      </c>
      <c r="B141" s="181" t="s">
        <v>12</v>
      </c>
      <c r="C141" s="182" t="s">
        <v>154</v>
      </c>
      <c r="D141" s="135">
        <v>0</v>
      </c>
      <c r="E141" s="136">
        <v>0</v>
      </c>
      <c r="F141" s="136">
        <v>0</v>
      </c>
      <c r="G141" s="136">
        <v>0</v>
      </c>
      <c r="H141" s="136">
        <v>0</v>
      </c>
      <c r="I141" s="136">
        <v>0</v>
      </c>
      <c r="J141" s="136">
        <v>0</v>
      </c>
      <c r="K141" s="136">
        <v>0</v>
      </c>
      <c r="L141" s="136">
        <v>0</v>
      </c>
      <c r="M141" s="136">
        <v>0</v>
      </c>
      <c r="N141" s="136">
        <v>0</v>
      </c>
      <c r="O141" s="136">
        <v>0</v>
      </c>
      <c r="P141" s="136">
        <v>0</v>
      </c>
      <c r="Q141" s="132"/>
      <c r="R141" s="132"/>
      <c r="S141" s="129">
        <f>IFERROR(VLOOKUP($A141&amp;$B141,'1'!$L$10:$M$49,2,FALSE),0)</f>
        <v>0</v>
      </c>
      <c r="T141" s="129">
        <f>IFERROR(VLOOKUP($A141&amp;$B141,'2'!$L$10:$M$49,2,FALSE),0)</f>
        <v>0</v>
      </c>
      <c r="U141" s="129">
        <f>IFERROR(VLOOKUP($A141&amp;$B141,'3'!$L$10:$M$49,2,FALSE),0)</f>
        <v>0</v>
      </c>
      <c r="V141" s="129">
        <v>0</v>
      </c>
      <c r="W141" s="129">
        <f>IFERROR(VLOOKUP($A141&amp;$B141,'5'!$L$10:$M$49,2,FALSE),0)</f>
        <v>0</v>
      </c>
      <c r="X141" s="129">
        <f>IFERROR(VLOOKUP($A141&amp;$B141,'6'!$L$10:$M$49,2,FALSE),0)</f>
        <v>0</v>
      </c>
      <c r="Y141" s="129">
        <f>IFERROR(VLOOKUP($A141&amp;$B141,'7'!$L$10:$M$49,2,FALSE),0)</f>
        <v>0</v>
      </c>
      <c r="Z141" s="129">
        <f>IFERROR(VLOOKUP($A141&amp;$B141,'8'!$L$10:$M$49,2,FALSE),0)</f>
        <v>0</v>
      </c>
      <c r="AA141" s="129">
        <f>IFERROR(VLOOKUP($A141&amp;$B141,'9'!$L$10:$M$49,2,FALSE),0)</f>
        <v>0</v>
      </c>
      <c r="AB141" s="129">
        <f>IFERROR(VLOOKUP($A141&amp;$B141,'10'!$L$10:$M$49,2,FALSE),0)</f>
        <v>0</v>
      </c>
      <c r="AC141" s="129">
        <v>0</v>
      </c>
      <c r="AD141" s="129">
        <v>0</v>
      </c>
      <c r="AE141" s="129">
        <f>IFERROR(VLOOKUP($A141&amp;$B141,'13'!$L$10:$M$49,2,FALSE),0)</f>
        <v>0</v>
      </c>
      <c r="AF141" s="129">
        <f>IFERROR(VLOOKUP($A141&amp;$B141,'14'!$L$10:$M$49,2,FALSE),0)</f>
        <v>0</v>
      </c>
      <c r="AG141" s="142">
        <v>0</v>
      </c>
      <c r="AH141" s="149">
        <f t="shared" si="63"/>
        <v>0</v>
      </c>
      <c r="AI141" s="144">
        <f t="shared" si="62"/>
        <v>0</v>
      </c>
      <c r="AJ141" s="143"/>
      <c r="AK141" s="16"/>
      <c r="AL141" s="17"/>
      <c r="AN141" s="105" t="str">
        <f t="shared" si="71"/>
        <v>МатвеевВиктор</v>
      </c>
      <c r="AO141" s="105">
        <f t="shared" si="56"/>
        <v>0</v>
      </c>
      <c r="AP141" s="105">
        <f t="shared" si="57"/>
        <v>0</v>
      </c>
      <c r="AQ141" s="105">
        <f t="shared" si="58"/>
        <v>0</v>
      </c>
      <c r="AR141" s="105">
        <f t="shared" si="59"/>
        <v>0</v>
      </c>
      <c r="AS141" s="105">
        <f t="shared" si="60"/>
        <v>0</v>
      </c>
      <c r="AT141" s="105">
        <f t="shared" si="61"/>
        <v>0</v>
      </c>
      <c r="AU141" s="105">
        <f t="shared" si="38"/>
        <v>0</v>
      </c>
      <c r="AV141" s="105">
        <f t="shared" si="64"/>
        <v>0</v>
      </c>
      <c r="AW141" s="105">
        <f t="shared" si="65"/>
        <v>0</v>
      </c>
      <c r="AX141" s="105">
        <f t="shared" si="72"/>
        <v>0</v>
      </c>
      <c r="AY141" s="105">
        <f t="shared" si="66"/>
        <v>0</v>
      </c>
      <c r="AZ141" s="105">
        <f t="shared" si="67"/>
        <v>0</v>
      </c>
      <c r="BA141" s="105">
        <f t="shared" si="68"/>
        <v>0</v>
      </c>
      <c r="BB141" s="105">
        <f t="shared" si="69"/>
        <v>0</v>
      </c>
      <c r="BC141" s="18"/>
    </row>
    <row r="142" spans="1:55" x14ac:dyDescent="0.2">
      <c r="A142" s="180" t="s">
        <v>39</v>
      </c>
      <c r="B142" s="181" t="s">
        <v>70</v>
      </c>
      <c r="C142" s="182" t="s">
        <v>154</v>
      </c>
      <c r="D142" s="135">
        <v>0</v>
      </c>
      <c r="E142" s="136">
        <v>0</v>
      </c>
      <c r="F142" s="136">
        <v>0</v>
      </c>
      <c r="G142" s="136">
        <v>0</v>
      </c>
      <c r="H142" s="136">
        <v>0</v>
      </c>
      <c r="I142" s="136">
        <v>0</v>
      </c>
      <c r="J142" s="136">
        <v>0</v>
      </c>
      <c r="K142" s="136">
        <v>0</v>
      </c>
      <c r="L142" s="136">
        <v>0</v>
      </c>
      <c r="M142" s="136">
        <v>0</v>
      </c>
      <c r="N142" s="136">
        <v>0</v>
      </c>
      <c r="O142" s="136">
        <v>0</v>
      </c>
      <c r="P142" s="136">
        <v>0</v>
      </c>
      <c r="Q142" s="132"/>
      <c r="R142" s="132"/>
      <c r="S142" s="129">
        <f>IFERROR(VLOOKUP($A142&amp;$B142,'1'!$L$10:$M$49,2,FALSE),0)</f>
        <v>0</v>
      </c>
      <c r="T142" s="129">
        <f>IFERROR(VLOOKUP($A142&amp;$B142,'2'!$L$10:$M$49,2,FALSE),0)</f>
        <v>0</v>
      </c>
      <c r="U142" s="129">
        <f>IFERROR(VLOOKUP($A142&amp;$B142,'3'!$L$10:$M$49,2,FALSE),0)</f>
        <v>0</v>
      </c>
      <c r="V142" s="129">
        <v>0</v>
      </c>
      <c r="W142" s="129">
        <f>IFERROR(VLOOKUP($A142&amp;$B142,'5'!$L$10:$M$49,2,FALSE),0)</f>
        <v>0</v>
      </c>
      <c r="X142" s="129">
        <f>IFERROR(VLOOKUP($A142&amp;$B142,'6'!$L$10:$M$49,2,FALSE),0)</f>
        <v>0</v>
      </c>
      <c r="Y142" s="129">
        <f>IFERROR(VLOOKUP($A142&amp;$B142,'7'!$L$10:$M$49,2,FALSE),0)</f>
        <v>0</v>
      </c>
      <c r="Z142" s="129">
        <f>IFERROR(VLOOKUP($A142&amp;$B142,'8'!$L$10:$M$49,2,FALSE),0)</f>
        <v>0</v>
      </c>
      <c r="AA142" s="129">
        <f>IFERROR(VLOOKUP($A142&amp;$B142,'9'!$L$10:$M$49,2,FALSE),0)</f>
        <v>0</v>
      </c>
      <c r="AB142" s="129">
        <f>IFERROR(VLOOKUP($A142&amp;$B142,'10'!$L$10:$M$49,2,FALSE),0)</f>
        <v>0</v>
      </c>
      <c r="AC142" s="129">
        <v>0</v>
      </c>
      <c r="AD142" s="129">
        <v>0</v>
      </c>
      <c r="AE142" s="129">
        <f>IFERROR(VLOOKUP($A142&amp;$B142,'13'!$L$10:$M$49,2,FALSE),0)</f>
        <v>0</v>
      </c>
      <c r="AF142" s="129">
        <f>IFERROR(VLOOKUP($A142&amp;$B142,'14'!$L$10:$M$49,2,FALSE),0)</f>
        <v>0</v>
      </c>
      <c r="AG142" s="142">
        <v>0</v>
      </c>
      <c r="AH142" s="149">
        <f t="shared" si="63"/>
        <v>0</v>
      </c>
      <c r="AI142" s="144">
        <f t="shared" si="62"/>
        <v>0</v>
      </c>
      <c r="AJ142" s="143"/>
      <c r="AK142" s="16"/>
      <c r="AL142" s="17"/>
      <c r="AN142" s="105" t="str">
        <f t="shared" si="71"/>
        <v>АлексеевВадим</v>
      </c>
      <c r="AO142" s="105">
        <f t="shared" si="56"/>
        <v>0</v>
      </c>
      <c r="AP142" s="105">
        <f t="shared" si="57"/>
        <v>0</v>
      </c>
      <c r="AQ142" s="105">
        <f t="shared" si="58"/>
        <v>0</v>
      </c>
      <c r="AR142" s="105">
        <f t="shared" si="59"/>
        <v>0</v>
      </c>
      <c r="AS142" s="105">
        <f t="shared" si="60"/>
        <v>0</v>
      </c>
      <c r="AT142" s="105">
        <f t="shared" si="61"/>
        <v>0</v>
      </c>
      <c r="AU142" s="105">
        <f t="shared" si="38"/>
        <v>0</v>
      </c>
      <c r="AV142" s="105">
        <f t="shared" si="64"/>
        <v>0</v>
      </c>
      <c r="AW142" s="105">
        <f t="shared" si="65"/>
        <v>0</v>
      </c>
      <c r="AX142" s="105">
        <f t="shared" si="72"/>
        <v>0</v>
      </c>
      <c r="AY142" s="105">
        <f t="shared" si="66"/>
        <v>0</v>
      </c>
      <c r="AZ142" s="105">
        <f t="shared" si="67"/>
        <v>0</v>
      </c>
      <c r="BA142" s="105">
        <f t="shared" si="68"/>
        <v>0</v>
      </c>
      <c r="BB142" s="105">
        <f t="shared" si="69"/>
        <v>0</v>
      </c>
      <c r="BC142" s="18"/>
    </row>
    <row r="143" spans="1:55" ht="13.5" thickBot="1" x14ac:dyDescent="0.25">
      <c r="A143" s="145"/>
      <c r="B143" s="146"/>
      <c r="C143" s="147"/>
      <c r="D143" s="135">
        <v>0</v>
      </c>
      <c r="E143" s="136">
        <v>0</v>
      </c>
      <c r="F143" s="136">
        <v>0</v>
      </c>
      <c r="G143" s="136">
        <v>0</v>
      </c>
      <c r="H143" s="136">
        <v>0</v>
      </c>
      <c r="I143" s="136">
        <v>0</v>
      </c>
      <c r="J143" s="136">
        <v>0</v>
      </c>
      <c r="K143" s="136">
        <v>0</v>
      </c>
      <c r="L143" s="136">
        <v>0</v>
      </c>
      <c r="M143" s="136">
        <v>0</v>
      </c>
      <c r="N143" s="136">
        <v>0</v>
      </c>
      <c r="O143" s="136">
        <v>0</v>
      </c>
      <c r="P143" s="136">
        <v>0</v>
      </c>
      <c r="Q143" s="132"/>
      <c r="R143" s="132"/>
      <c r="S143" s="129">
        <f>IFERROR(VLOOKUP($A143&amp;$B143,'1'!$L$10:$M$49,2,FALSE),0)</f>
        <v>0</v>
      </c>
      <c r="T143" s="129">
        <f>IFERROR(VLOOKUP($A143&amp;$B143,'2'!$L$10:$M$49,2,FALSE),0)</f>
        <v>0</v>
      </c>
      <c r="U143" s="129">
        <v>0</v>
      </c>
      <c r="V143" s="129">
        <v>0</v>
      </c>
      <c r="W143" s="129">
        <v>0</v>
      </c>
      <c r="X143" s="129">
        <f>IFERROR(VLOOKUP($A143&amp;$B143,'6'!$L$10:$M$49,2,FALSE),0)</f>
        <v>0</v>
      </c>
      <c r="Y143" s="129">
        <f>IFERROR(VLOOKUP($A143&amp;$B143,'7'!$L$10:$M$49,2,FALSE),0)</f>
        <v>0</v>
      </c>
      <c r="Z143" s="129">
        <v>0</v>
      </c>
      <c r="AA143" s="129">
        <v>0</v>
      </c>
      <c r="AB143" s="129">
        <v>0</v>
      </c>
      <c r="AC143" s="129">
        <v>0</v>
      </c>
      <c r="AD143" s="129">
        <v>0</v>
      </c>
      <c r="AE143" s="129">
        <f>IFERROR(VLOOKUP($A143&amp;$B143,'13'!$L$10:$M$49,2,FALSE),0)</f>
        <v>0</v>
      </c>
      <c r="AF143" s="129">
        <f>IFERROR(VLOOKUP($A143&amp;$B143,'14'!$L$10:$M$49,2,FALSE),0)</f>
        <v>0</v>
      </c>
      <c r="AG143" s="142">
        <v>0</v>
      </c>
      <c r="AH143" s="149">
        <f t="shared" si="63"/>
        <v>0</v>
      </c>
      <c r="AI143" s="144">
        <f t="shared" si="62"/>
        <v>0</v>
      </c>
      <c r="AJ143" s="143"/>
      <c r="AK143" s="87"/>
      <c r="AL143" s="17"/>
      <c r="AN143" s="105" t="str">
        <f t="shared" ref="AN143" si="73">A143&amp;B143</f>
        <v/>
      </c>
      <c r="AO143" s="105">
        <f t="shared" si="56"/>
        <v>0</v>
      </c>
      <c r="AP143" s="105">
        <f t="shared" si="57"/>
        <v>0</v>
      </c>
      <c r="AQ143" s="105">
        <f t="shared" si="58"/>
        <v>0</v>
      </c>
      <c r="AR143" s="105">
        <f t="shared" si="59"/>
        <v>0</v>
      </c>
      <c r="AS143" s="105">
        <f t="shared" si="60"/>
        <v>0</v>
      </c>
      <c r="AT143" s="105">
        <f t="shared" si="61"/>
        <v>0</v>
      </c>
      <c r="AU143" s="105">
        <f t="shared" ref="AU143" si="74">LARGE($I143:$X143,1)+LARGE($I143:$X143,2)+LARGE($I143:$X143,3)</f>
        <v>0</v>
      </c>
      <c r="AV143" s="105">
        <f t="shared" si="64"/>
        <v>0</v>
      </c>
      <c r="AW143" s="105">
        <f t="shared" si="65"/>
        <v>0</v>
      </c>
      <c r="AX143" s="105">
        <f t="shared" si="72"/>
        <v>0</v>
      </c>
      <c r="AY143" s="105">
        <f t="shared" si="66"/>
        <v>0</v>
      </c>
      <c r="AZ143" s="105">
        <f t="shared" si="67"/>
        <v>0</v>
      </c>
      <c r="BA143" s="105">
        <f t="shared" si="68"/>
        <v>0</v>
      </c>
      <c r="BB143" s="105">
        <f t="shared" si="69"/>
        <v>0</v>
      </c>
      <c r="BC143" s="18"/>
    </row>
    <row r="144" spans="1:55" x14ac:dyDescent="0.2">
      <c r="AQ144" s="105"/>
    </row>
    <row r="145" spans="2:55" x14ac:dyDescent="0.2">
      <c r="AI145" s="7"/>
      <c r="AP145" s="27"/>
      <c r="AQ145" s="28"/>
      <c r="AR145" s="28"/>
      <c r="AS145" s="28"/>
      <c r="AT145" s="28"/>
      <c r="AU145" s="28"/>
      <c r="AV145" s="28"/>
      <c r="AW145" s="28"/>
      <c r="AX145" s="28"/>
      <c r="AY145" s="28"/>
    </row>
    <row r="146" spans="2:55" x14ac:dyDescent="0.2">
      <c r="B146" s="29" t="s">
        <v>159</v>
      </c>
      <c r="C146" s="6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0">
        <f t="shared" ref="S146:AI146" si="75">SUM(S6:S145)</f>
        <v>964.29917420974698</v>
      </c>
      <c r="T146" s="30">
        <f t="shared" si="75"/>
        <v>1045.698046099943</v>
      </c>
      <c r="U146" s="30">
        <f t="shared" si="75"/>
        <v>789.7865827344815</v>
      </c>
      <c r="V146" s="30">
        <f t="shared" si="75"/>
        <v>54</v>
      </c>
      <c r="W146" s="30">
        <f t="shared" si="75"/>
        <v>275.39999999999998</v>
      </c>
      <c r="X146" s="30">
        <f t="shared" si="75"/>
        <v>558.75</v>
      </c>
      <c r="Y146" s="30">
        <f t="shared" si="75"/>
        <v>422.4261227166358</v>
      </c>
      <c r="Z146" s="30">
        <f t="shared" si="75"/>
        <v>811.36731961402211</v>
      </c>
      <c r="AA146" s="30">
        <f t="shared" si="75"/>
        <v>1346.7736066055663</v>
      </c>
      <c r="AB146" s="30">
        <f t="shared" si="75"/>
        <v>219.375</v>
      </c>
      <c r="AC146" s="30">
        <f t="shared" si="75"/>
        <v>137.25</v>
      </c>
      <c r="AD146" s="30">
        <f t="shared" si="75"/>
        <v>55.299992999999994</v>
      </c>
      <c r="AE146" s="30">
        <f t="shared" si="75"/>
        <v>280.5</v>
      </c>
      <c r="AF146" s="30">
        <f t="shared" si="75"/>
        <v>160.125</v>
      </c>
      <c r="AG146" s="30">
        <f t="shared" si="75"/>
        <v>0</v>
      </c>
      <c r="AH146" s="30">
        <f t="shared" si="75"/>
        <v>4936.337753363985</v>
      </c>
      <c r="AI146" s="30">
        <f t="shared" si="75"/>
        <v>4936.337753363985</v>
      </c>
      <c r="AO146" s="31">
        <f t="shared" ref="AO146:BC146" si="76">SUM(AO6:AO143)</f>
        <v>5228.4882508043547</v>
      </c>
      <c r="AP146" s="31">
        <f t="shared" si="76"/>
        <v>5004.0824718030235</v>
      </c>
      <c r="AQ146" s="153">
        <f t="shared" si="76"/>
        <v>5294.628976436712</v>
      </c>
      <c r="AR146" s="32">
        <f t="shared" si="76"/>
        <v>5407.0669716574575</v>
      </c>
      <c r="AS146" s="32">
        <f t="shared" si="76"/>
        <v>5407.0669716574575</v>
      </c>
      <c r="AT146" s="32">
        <f t="shared" si="76"/>
        <v>5412.9768621953535</v>
      </c>
      <c r="AU146" s="32">
        <f t="shared" si="76"/>
        <v>5392.1328563691577</v>
      </c>
      <c r="AV146" s="32">
        <f t="shared" si="76"/>
        <v>5595.8458552551419</v>
      </c>
      <c r="AW146" s="32">
        <f t="shared" si="76"/>
        <v>5504.5394423396401</v>
      </c>
      <c r="AX146" s="32">
        <f t="shared" si="76"/>
        <v>5573.8638848550991</v>
      </c>
      <c r="AY146" s="32">
        <f t="shared" si="76"/>
        <v>5642.4513848550987</v>
      </c>
      <c r="AZ146" s="32">
        <f t="shared" si="76"/>
        <v>5642.4513848550987</v>
      </c>
      <c r="BA146" s="32">
        <f t="shared" si="76"/>
        <v>5698.338503280339</v>
      </c>
      <c r="BB146" s="32">
        <f t="shared" si="76"/>
        <v>5850.4010032803399</v>
      </c>
      <c r="BC146" s="32">
        <f t="shared" si="76"/>
        <v>0</v>
      </c>
    </row>
    <row r="147" spans="2:55" x14ac:dyDescent="0.2">
      <c r="B147" s="33"/>
      <c r="C147" s="1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11"/>
      <c r="T147" s="34"/>
      <c r="AI147" s="7"/>
      <c r="AP147" s="27"/>
      <c r="AQ147" s="28"/>
      <c r="AR147" s="28"/>
      <c r="AS147" s="28"/>
      <c r="AT147" s="28"/>
      <c r="AU147" s="28"/>
      <c r="AV147" s="28"/>
      <c r="AW147" s="28"/>
      <c r="AX147" s="28"/>
      <c r="AY147" s="28"/>
    </row>
    <row r="148" spans="2:55" ht="25.5" x14ac:dyDescent="0.2">
      <c r="W148" s="35" t="s">
        <v>160</v>
      </c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I148" s="36">
        <f>SUM(AI6:AI146)</f>
        <v>9872.6755067279701</v>
      </c>
      <c r="AP148" s="27"/>
      <c r="AQ148" s="28"/>
      <c r="AR148" s="28"/>
      <c r="AS148" s="28"/>
      <c r="AT148" s="28"/>
      <c r="AU148" s="28"/>
      <c r="AV148" s="28"/>
      <c r="AW148" s="28"/>
      <c r="AX148" s="28"/>
      <c r="AY148" s="28"/>
    </row>
    <row r="149" spans="2:55" x14ac:dyDescent="0.2">
      <c r="AP149" s="27"/>
      <c r="AQ149" s="28"/>
      <c r="AR149" s="28"/>
      <c r="AS149" s="28"/>
      <c r="AT149" s="28"/>
      <c r="AU149" s="28"/>
      <c r="AV149" s="28"/>
      <c r="AW149" s="28"/>
      <c r="AX149" s="28"/>
      <c r="AY149" s="28"/>
    </row>
    <row r="150" spans="2:55" x14ac:dyDescent="0.2">
      <c r="AP150" s="27"/>
      <c r="AQ150" s="28"/>
      <c r="AR150" s="28"/>
      <c r="AS150" s="28"/>
      <c r="AT150" s="28"/>
      <c r="AU150" s="28"/>
      <c r="AV150" s="28"/>
      <c r="AW150" s="28"/>
      <c r="AX150" s="28"/>
      <c r="AY150" s="28"/>
    </row>
    <row r="151" spans="2:55" x14ac:dyDescent="0.2">
      <c r="AP151" s="27"/>
      <c r="AQ151" s="28"/>
      <c r="AR151" s="28"/>
      <c r="AS151" s="28"/>
      <c r="AT151" s="28"/>
      <c r="AU151" s="28"/>
      <c r="AV151" s="28"/>
      <c r="AW151" s="28"/>
      <c r="AX151" s="28"/>
      <c r="AY151" s="28"/>
    </row>
  </sheetData>
  <sheetProtection selectLockedCells="1" selectUnlockedCells="1"/>
  <sortState ref="A6:AJ143">
    <sortCondition descending="1" ref="AI6:AI143"/>
  </sortState>
  <mergeCells count="5">
    <mergeCell ref="AK4:AK5"/>
    <mergeCell ref="A4:A5"/>
    <mergeCell ref="B4:B5"/>
    <mergeCell ref="C4:C5"/>
    <mergeCell ref="S4:AH4"/>
  </mergeCells>
  <phoneticPr fontId="3" type="noConversion"/>
  <conditionalFormatting sqref="AQ146:BC146">
    <cfRule type="cellIs" priority="15" stopIfTrue="1" operator="greaterThan">
      <formula>AP$146</formula>
    </cfRule>
    <cfRule type="cellIs" dxfId="4" priority="16" stopIfTrue="1" operator="lessThanOrEqual">
      <formula>AP$146</formula>
    </cfRule>
  </conditionalFormatting>
  <conditionalFormatting sqref="AK6:AK142">
    <cfRule type="cellIs" dxfId="3" priority="17" stopIfTrue="1" operator="equal">
      <formula>"#"</formula>
    </cfRule>
  </conditionalFormatting>
  <conditionalFormatting sqref="AK143">
    <cfRule type="cellIs" dxfId="2" priority="11" stopIfTrue="1" operator="equal">
      <formula>"#"</formula>
    </cfRule>
  </conditionalFormatting>
  <conditionalFormatting sqref="D6:AG143">
    <cfRule type="cellIs" dxfId="1" priority="2" stopIfTrue="1" operator="equal">
      <formula>0</formula>
    </cfRule>
  </conditionalFormatting>
  <conditionalFormatting sqref="S6:AG143">
    <cfRule type="expression" dxfId="0" priority="19">
      <formula>S6&gt;LARGE($S6:$AG6,4)</formula>
    </cfRule>
  </conditionalFormatting>
  <pageMargins left="0.74791666666666667" right="0.74791666666666667" top="0.98402777777777772" bottom="0.98402777777777772" header="0.51180555555555551" footer="0.51180555555555551"/>
  <pageSetup paperSize="9" scale="3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4" t="str">
        <f>Contests!F5</f>
        <v>18-20.03.2011, Москва, Rollerclub Cup</v>
      </c>
      <c r="B1" s="204"/>
      <c r="C1" s="204"/>
      <c r="D1" s="204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135</v>
      </c>
    </row>
    <row r="4" spans="1:13" ht="12.75" customHeight="1" x14ac:dyDescent="0.2">
      <c r="A4" s="206" t="s">
        <v>168</v>
      </c>
      <c r="B4" s="207"/>
      <c r="C4" s="207"/>
      <c r="D4" s="41">
        <f>Итог.!AO146</f>
        <v>5228.4882508043547</v>
      </c>
      <c r="K4" s="42"/>
    </row>
    <row r="5" spans="1:13" ht="12.75" customHeight="1" x14ac:dyDescent="0.2">
      <c r="A5" s="206" t="s">
        <v>169</v>
      </c>
      <c r="B5" s="207"/>
      <c r="C5" s="207"/>
      <c r="D5" s="43">
        <f>SUM(D10:D71)</f>
        <v>3499.9642050072093</v>
      </c>
      <c r="K5" s="42"/>
    </row>
    <row r="6" spans="1:13" x14ac:dyDescent="0.2">
      <c r="A6" s="202" t="s">
        <v>162</v>
      </c>
      <c r="B6" s="202"/>
      <c r="C6" s="202"/>
      <c r="D6" s="41">
        <f>D5/D4</f>
        <v>0.66940271013686836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164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13" t="s">
        <v>38</v>
      </c>
      <c r="B10" s="14" t="s">
        <v>24</v>
      </c>
      <c r="C10" s="15" t="s">
        <v>10</v>
      </c>
      <c r="D10" s="51">
        <f>VLOOKUP(A10&amp;B10,Итог.!$AN$6:$BW$217,2,FALSE)</f>
        <v>347.40008410525189</v>
      </c>
      <c r="E10" s="52">
        <v>3</v>
      </c>
      <c r="F10" s="53">
        <f>VLOOKUP(E10,баллы!$A$2:$B$103,2,FALSE)</f>
        <v>74</v>
      </c>
      <c r="G10" s="54">
        <f>(F10*(1+$D$6)*$D$3/100)*$D$7</f>
        <v>166.77333074267312</v>
      </c>
      <c r="L10" s="55" t="str">
        <f t="shared" ref="L10:L50" si="0">A10&amp;B10</f>
        <v>ЦоколовАлексей</v>
      </c>
      <c r="M10" s="56">
        <f t="shared" ref="M10:M49" si="1">G10</f>
        <v>166.77333074267312</v>
      </c>
    </row>
    <row r="11" spans="1:13" x14ac:dyDescent="0.2">
      <c r="A11" s="19" t="s">
        <v>14</v>
      </c>
      <c r="B11" s="20" t="s">
        <v>15</v>
      </c>
      <c r="C11" s="21" t="s">
        <v>10</v>
      </c>
      <c r="D11" s="57">
        <f>VLOOKUP(A11&amp;B11,Итог.!$AN$6:$BW$217,2,FALSE)</f>
        <v>446.35456220375488</v>
      </c>
      <c r="E11" s="58">
        <v>2</v>
      </c>
      <c r="F11" s="59">
        <f>VLOOKUP(E11,баллы!$A$2:$B$103,2,FALSE)</f>
        <v>85</v>
      </c>
      <c r="G11" s="60">
        <f t="shared" ref="G11:G27" si="2">(F11*(1+$D$6)*$D$3/100)*$D$7</f>
        <v>191.56396098820565</v>
      </c>
      <c r="L11" s="55" t="str">
        <f t="shared" si="0"/>
        <v>ШитовАндрей</v>
      </c>
      <c r="M11" s="56">
        <f t="shared" si="1"/>
        <v>191.56396098820565</v>
      </c>
    </row>
    <row r="12" spans="1:13" x14ac:dyDescent="0.2">
      <c r="A12" s="19" t="s">
        <v>16</v>
      </c>
      <c r="B12" s="20" t="s">
        <v>17</v>
      </c>
      <c r="C12" s="22" t="s">
        <v>18</v>
      </c>
      <c r="D12" s="57">
        <f>VLOOKUP(A12&amp;B12,Итог.!$AN$6:$BW$217,2,FALSE)</f>
        <v>346.29921949020672</v>
      </c>
      <c r="E12" s="58">
        <v>5</v>
      </c>
      <c r="F12" s="59">
        <f>VLOOKUP(E12,баллы!$A$2:$B$103,2,FALSE)</f>
        <v>55</v>
      </c>
      <c r="G12" s="60">
        <f t="shared" si="2"/>
        <v>123.95315122766247</v>
      </c>
      <c r="L12" s="55" t="str">
        <f t="shared" si="0"/>
        <v>ГординРоман</v>
      </c>
      <c r="M12" s="56">
        <f t="shared" si="1"/>
        <v>123.95315122766247</v>
      </c>
    </row>
    <row r="13" spans="1:13" x14ac:dyDescent="0.2">
      <c r="A13" s="19" t="s">
        <v>8</v>
      </c>
      <c r="B13" s="20" t="s">
        <v>9</v>
      </c>
      <c r="C13" s="21" t="s">
        <v>10</v>
      </c>
      <c r="D13" s="57">
        <f>VLOOKUP(A13&amp;B13,Итог.!$AN$6:$BW$217,2,FALSE)</f>
        <v>472.25728876660594</v>
      </c>
      <c r="E13" s="58">
        <v>6</v>
      </c>
      <c r="F13" s="59">
        <f>VLOOKUP(E13,баллы!$A$2:$B$103,2,FALSE)</f>
        <v>47</v>
      </c>
      <c r="G13" s="60">
        <f t="shared" si="2"/>
        <v>105.92360195818429</v>
      </c>
      <c r="L13" s="55" t="str">
        <f t="shared" si="0"/>
        <v>ШеварутинДмитрий</v>
      </c>
      <c r="M13" s="56">
        <f t="shared" si="1"/>
        <v>105.92360195818429</v>
      </c>
    </row>
    <row r="14" spans="1:13" x14ac:dyDescent="0.2">
      <c r="A14" s="19" t="s">
        <v>11</v>
      </c>
      <c r="B14" s="20" t="s">
        <v>12</v>
      </c>
      <c r="C14" s="21" t="s">
        <v>13</v>
      </c>
      <c r="D14" s="57">
        <f>VLOOKUP(A14&amp;B14,Итог.!$AN$6:$BW$217,2,FALSE)</f>
        <v>432.64803789724868</v>
      </c>
      <c r="E14" s="58">
        <v>5</v>
      </c>
      <c r="F14" s="59">
        <f>VLOOKUP(E14,баллы!$A$2:$B$103,2,FALSE)</f>
        <v>55</v>
      </c>
      <c r="G14" s="60">
        <f t="shared" si="2"/>
        <v>123.95315122766247</v>
      </c>
      <c r="L14" s="55" t="str">
        <f t="shared" si="0"/>
        <v>МелешкевичВиктор</v>
      </c>
      <c r="M14" s="56">
        <f t="shared" si="1"/>
        <v>123.95315122766247</v>
      </c>
    </row>
    <row r="15" spans="1:13" x14ac:dyDescent="0.2">
      <c r="A15" s="19" t="s">
        <v>32</v>
      </c>
      <c r="B15" s="20" t="s">
        <v>33</v>
      </c>
      <c r="C15" s="21" t="s">
        <v>10</v>
      </c>
      <c r="D15" s="57">
        <f>VLOOKUP(A15&amp;B15,Итог.!$AN$6:$BW$217,2,FALSE)</f>
        <v>222.41987544002166</v>
      </c>
      <c r="E15" s="58">
        <v>13</v>
      </c>
      <c r="F15" s="59">
        <v>15</v>
      </c>
      <c r="G15" s="60">
        <f t="shared" si="2"/>
        <v>33.805404880271581</v>
      </c>
      <c r="L15" s="55" t="str">
        <f t="shared" si="0"/>
        <v>РязанцевКирилл</v>
      </c>
      <c r="M15" s="56">
        <f t="shared" si="1"/>
        <v>33.805404880271581</v>
      </c>
    </row>
    <row r="16" spans="1:13" x14ac:dyDescent="0.2">
      <c r="A16" s="19" t="s">
        <v>25</v>
      </c>
      <c r="B16" s="20" t="s">
        <v>26</v>
      </c>
      <c r="C16" s="21" t="s">
        <v>10</v>
      </c>
      <c r="D16" s="57">
        <f>VLOOKUP(A16&amp;B16,Итог.!$AN$6:$BW$217,2,FALSE)</f>
        <v>276.20192462236236</v>
      </c>
      <c r="E16" s="58">
        <v>12</v>
      </c>
      <c r="F16" s="59">
        <f>VLOOKUP(E16,баллы!$A$2:$B$103,2,FALSE)</f>
        <v>20</v>
      </c>
      <c r="G16" s="60">
        <f t="shared" si="2"/>
        <v>45.073873173695446</v>
      </c>
      <c r="L16" s="55" t="str">
        <f t="shared" si="0"/>
        <v>ИсламовДенис</v>
      </c>
      <c r="M16" s="56">
        <f t="shared" si="1"/>
        <v>45.073873173695446</v>
      </c>
    </row>
    <row r="17" spans="1:13" x14ac:dyDescent="0.2">
      <c r="A17" s="19" t="s">
        <v>29</v>
      </c>
      <c r="B17" s="20" t="s">
        <v>30</v>
      </c>
      <c r="C17" s="21" t="s">
        <v>31</v>
      </c>
      <c r="D17" s="57">
        <f>VLOOKUP(A17&amp;B17,Итог.!$AN$6:$BW$217,2,FALSE)</f>
        <v>340.99823358997753</v>
      </c>
      <c r="E17" s="58">
        <v>11</v>
      </c>
      <c r="F17" s="59">
        <f>VLOOKUP(E17,баллы!$A$2:$B$103,2,FALSE)</f>
        <v>22</v>
      </c>
      <c r="G17" s="60">
        <f t="shared" si="2"/>
        <v>49.581260491064988</v>
      </c>
      <c r="L17" s="55" t="str">
        <f t="shared" si="0"/>
        <v>ТорлоповЮрий</v>
      </c>
      <c r="M17" s="56">
        <f t="shared" si="1"/>
        <v>49.581260491064988</v>
      </c>
    </row>
    <row r="18" spans="1:13" x14ac:dyDescent="0.2">
      <c r="A18" s="19" t="s">
        <v>223</v>
      </c>
      <c r="B18" s="20" t="s">
        <v>54</v>
      </c>
      <c r="C18" s="21" t="s">
        <v>10</v>
      </c>
      <c r="D18" s="57">
        <f>VLOOKUP(A18&amp;B18,Итог.!$AN$6:$BW$217,2,FALSE)</f>
        <v>0</v>
      </c>
      <c r="E18" s="58">
        <v>17</v>
      </c>
      <c r="F18" s="59">
        <v>5.625</v>
      </c>
      <c r="G18" s="60">
        <f t="shared" si="2"/>
        <v>12.677026830101843</v>
      </c>
      <c r="L18" s="55" t="str">
        <f t="shared" si="0"/>
        <v>ГавриловИван</v>
      </c>
      <c r="M18" s="56">
        <f t="shared" si="1"/>
        <v>12.677026830101843</v>
      </c>
    </row>
    <row r="19" spans="1:13" x14ac:dyDescent="0.2">
      <c r="A19" s="19" t="s">
        <v>184</v>
      </c>
      <c r="B19" s="20" t="s">
        <v>84</v>
      </c>
      <c r="C19" s="21" t="s">
        <v>10</v>
      </c>
      <c r="D19" s="57">
        <f>VLOOKUP(A19&amp;B19,Итог.!$AN$6:$BW$217,2,FALSE)</f>
        <v>4.505563302310831</v>
      </c>
      <c r="E19" s="58">
        <v>17</v>
      </c>
      <c r="F19" s="59">
        <v>5.625</v>
      </c>
      <c r="G19" s="60">
        <f t="shared" si="2"/>
        <v>12.677026830101843</v>
      </c>
      <c r="L19" s="55" t="str">
        <f t="shared" si="0"/>
        <v>АрхиповНикита</v>
      </c>
      <c r="M19" s="56">
        <f t="shared" si="1"/>
        <v>12.677026830101843</v>
      </c>
    </row>
    <row r="20" spans="1:13" x14ac:dyDescent="0.2">
      <c r="A20" s="19" t="s">
        <v>191</v>
      </c>
      <c r="B20" s="20" t="s">
        <v>24</v>
      </c>
      <c r="C20" s="21" t="s">
        <v>10</v>
      </c>
      <c r="D20" s="57">
        <f>VLOOKUP(A20&amp;B20,Итог.!$AN$6:$BW$217,2,FALSE)</f>
        <v>2.3950549450549459</v>
      </c>
      <c r="E20" s="58">
        <v>17</v>
      </c>
      <c r="F20" s="59">
        <v>5.625</v>
      </c>
      <c r="G20" s="60">
        <f t="shared" si="2"/>
        <v>12.677026830101843</v>
      </c>
      <c r="L20" s="55" t="str">
        <f t="shared" si="0"/>
        <v>КротовАлексей</v>
      </c>
      <c r="M20" s="56">
        <f t="shared" si="1"/>
        <v>12.677026830101843</v>
      </c>
    </row>
    <row r="21" spans="1:13" x14ac:dyDescent="0.2">
      <c r="A21" s="19" t="s">
        <v>204</v>
      </c>
      <c r="B21" s="20" t="s">
        <v>87</v>
      </c>
      <c r="C21" s="21" t="s">
        <v>206</v>
      </c>
      <c r="D21" s="57">
        <f>VLOOKUP(A21&amp;B21,Итог.!$AN$6:$BW$217,2,FALSE)</f>
        <v>39.549416048288684</v>
      </c>
      <c r="E21" s="58">
        <v>25</v>
      </c>
      <c r="F21" s="59">
        <f>VLOOKUP(E21,баллы!$A$2:$B$103,2,FALSE)</f>
        <v>1</v>
      </c>
      <c r="G21" s="60">
        <f t="shared" si="2"/>
        <v>2.2536936586847722</v>
      </c>
      <c r="L21" s="55" t="str">
        <f t="shared" si="0"/>
        <v>ПереверзевПавел</v>
      </c>
      <c r="M21" s="56">
        <f t="shared" si="1"/>
        <v>2.2536936586847722</v>
      </c>
    </row>
    <row r="22" spans="1:13" x14ac:dyDescent="0.2">
      <c r="A22" s="19" t="s">
        <v>188</v>
      </c>
      <c r="B22" s="20" t="s">
        <v>200</v>
      </c>
      <c r="C22" s="21" t="s">
        <v>10</v>
      </c>
      <c r="D22" s="57">
        <f>VLOOKUP(A22&amp;B22,Итог.!$AN$6:$BW$217,2,FALSE)</f>
        <v>66.37745824929101</v>
      </c>
      <c r="E22" s="58">
        <v>18</v>
      </c>
      <c r="F22" s="59">
        <f>VLOOKUP(E22,баллы!$A$2:$B$103,2,FALSE)</f>
        <v>8</v>
      </c>
      <c r="G22" s="60">
        <f t="shared" si="2"/>
        <v>18.029549269478178</v>
      </c>
      <c r="L22" s="55" t="str">
        <f t="shared" si="0"/>
        <v>ЯшинДаниил</v>
      </c>
      <c r="M22" s="56">
        <f t="shared" si="1"/>
        <v>18.029549269478178</v>
      </c>
    </row>
    <row r="23" spans="1:13" x14ac:dyDescent="0.2">
      <c r="A23" s="19" t="s">
        <v>66</v>
      </c>
      <c r="B23" s="20" t="s">
        <v>67</v>
      </c>
      <c r="C23" s="21" t="s">
        <v>68</v>
      </c>
      <c r="D23" s="57">
        <f>VLOOKUP(A23&amp;B23,Итог.!$AN$6:$BW$217,2,FALSE)</f>
        <v>23.95054945054946</v>
      </c>
      <c r="E23" s="58">
        <v>25</v>
      </c>
      <c r="F23" s="59">
        <f>VLOOKUP(E23,баллы!$A$2:$B$103,2,FALSE)</f>
        <v>1</v>
      </c>
      <c r="G23" s="60">
        <f t="shared" si="2"/>
        <v>2.2536936586847722</v>
      </c>
      <c r="L23" s="55" t="str">
        <f t="shared" si="0"/>
        <v>БажутовАртем</v>
      </c>
      <c r="M23" s="56">
        <f t="shared" si="1"/>
        <v>2.2536936586847722</v>
      </c>
    </row>
    <row r="24" spans="1:13" x14ac:dyDescent="0.2">
      <c r="A24" s="19" t="s">
        <v>224</v>
      </c>
      <c r="B24" s="20" t="s">
        <v>225</v>
      </c>
      <c r="C24" s="21" t="s">
        <v>10</v>
      </c>
      <c r="D24" s="57">
        <f>VLOOKUP(A24&amp;B24,Итог.!$AN$6:$BW$217,2,FALSE)</f>
        <v>0</v>
      </c>
      <c r="E24" s="58">
        <v>22</v>
      </c>
      <c r="F24" s="59">
        <f>VLOOKUP(E24,баллы!$A$2:$B$103,2,FALSE)</f>
        <v>4</v>
      </c>
      <c r="G24" s="60">
        <f t="shared" si="2"/>
        <v>9.0147746347390889</v>
      </c>
      <c r="L24" s="55" t="str">
        <f t="shared" si="0"/>
        <v>ОстроуховЛеонид</v>
      </c>
      <c r="M24" s="56">
        <f t="shared" si="1"/>
        <v>9.0147746347390889</v>
      </c>
    </row>
    <row r="25" spans="1:13" x14ac:dyDescent="0.2">
      <c r="A25" s="19" t="s">
        <v>226</v>
      </c>
      <c r="B25" s="20" t="s">
        <v>9</v>
      </c>
      <c r="C25" s="21" t="s">
        <v>10</v>
      </c>
      <c r="D25" s="57">
        <f>VLOOKUP(A25&amp;B25,Итог.!$AN$6:$BW$217,2,FALSE)</f>
        <v>0</v>
      </c>
      <c r="E25" s="58">
        <v>33</v>
      </c>
      <c r="F25" s="59">
        <f>VLOOKUP(E25,баллы!$A$2:$B$103,2,FALSE)</f>
        <v>1</v>
      </c>
      <c r="G25" s="60">
        <f t="shared" si="2"/>
        <v>2.2536936586847722</v>
      </c>
      <c r="L25" s="55" t="str">
        <f t="shared" si="0"/>
        <v>СмирновДмитрий</v>
      </c>
      <c r="M25" s="56">
        <f t="shared" si="1"/>
        <v>2.2536936586847722</v>
      </c>
    </row>
    <row r="26" spans="1:13" x14ac:dyDescent="0.2">
      <c r="A26" s="19" t="s">
        <v>20</v>
      </c>
      <c r="B26" s="20" t="s">
        <v>21</v>
      </c>
      <c r="C26" s="21" t="s">
        <v>22</v>
      </c>
      <c r="D26" s="57">
        <f>VLOOKUP(A26&amp;B26,Итог.!$AN$6:$BW$217,2,FALSE)</f>
        <v>419.70416116284412</v>
      </c>
      <c r="E26" s="58">
        <v>13</v>
      </c>
      <c r="F26" s="59">
        <f>VLOOKUP(E26,баллы!$A$2:$B$103,2,FALSE)</f>
        <v>18</v>
      </c>
      <c r="G26" s="60">
        <f t="shared" si="2"/>
        <v>40.566485856325897</v>
      </c>
      <c r="L26" s="55" t="str">
        <f t="shared" si="0"/>
        <v>АнинМаксим</v>
      </c>
      <c r="M26" s="56">
        <f t="shared" si="1"/>
        <v>40.566485856325897</v>
      </c>
    </row>
    <row r="27" spans="1:13" x14ac:dyDescent="0.2">
      <c r="A27" s="19" t="s">
        <v>83</v>
      </c>
      <c r="B27" s="20" t="s">
        <v>84</v>
      </c>
      <c r="C27" s="21" t="s">
        <v>18</v>
      </c>
      <c r="D27" s="57">
        <f>VLOOKUP(A27&amp;B27,Итог.!$AN$6:$BW$217,2,FALSE)</f>
        <v>58.902775733440677</v>
      </c>
      <c r="E27" s="58">
        <v>21</v>
      </c>
      <c r="F27" s="59">
        <f>VLOOKUP(E27,баллы!$A$2:$B$103,2,FALSE)</f>
        <v>5</v>
      </c>
      <c r="G27" s="60">
        <f t="shared" si="2"/>
        <v>11.268468293423862</v>
      </c>
      <c r="L27" s="55" t="str">
        <f t="shared" si="0"/>
        <v>ПавловНикита</v>
      </c>
      <c r="M27" s="56">
        <f t="shared" si="1"/>
        <v>11.268468293423862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 t="str">
        <f t="shared" si="0"/>
        <v/>
      </c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 t="str">
        <f t="shared" si="0"/>
        <v/>
      </c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 t="str">
        <f t="shared" si="0"/>
        <v/>
      </c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 t="str">
        <f t="shared" si="0"/>
        <v/>
      </c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 t="str">
        <f t="shared" si="0"/>
        <v/>
      </c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 t="str">
        <f t="shared" si="0"/>
        <v/>
      </c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 t="str">
        <f t="shared" si="0"/>
        <v/>
      </c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55" t="str">
        <f t="shared" si="0"/>
        <v/>
      </c>
      <c r="M49" s="66">
        <f t="shared" si="1"/>
        <v>0</v>
      </c>
    </row>
    <row r="50" spans="1:13" x14ac:dyDescent="0.2">
      <c r="F50" s="10"/>
      <c r="L50" s="67" t="str">
        <f t="shared" si="0"/>
        <v/>
      </c>
    </row>
    <row r="51" spans="1:13" ht="27.75" customHeight="1" x14ac:dyDescent="0.2">
      <c r="G51" s="30">
        <f>SUM(G10:G49)</f>
        <v>964.29917420974687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1"/>
  <sheetViews>
    <sheetView zoomScale="80" zoomScaleNormal="80" workbookViewId="0">
      <selection activeCell="B17" sqref="B17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8" t="str">
        <f>Contests!F6</f>
        <v>26-27.03.2011, Санкт-Петербург, Spb. Battle</v>
      </c>
      <c r="B1" s="209"/>
      <c r="C1" s="209"/>
      <c r="D1" s="210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125</v>
      </c>
    </row>
    <row r="4" spans="1:13" ht="12.75" customHeight="1" x14ac:dyDescent="0.2">
      <c r="A4" s="207" t="s">
        <v>168</v>
      </c>
      <c r="B4" s="207"/>
      <c r="C4" s="207"/>
      <c r="D4" s="41">
        <f>Итог.!AP146</f>
        <v>5004.0824718030235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SUM(D10:D71)</f>
        <v>3128.4234254867606</v>
      </c>
      <c r="K5" s="42"/>
    </row>
    <row r="6" spans="1:13" x14ac:dyDescent="0.2">
      <c r="A6" s="202" t="s">
        <v>162</v>
      </c>
      <c r="B6" s="202"/>
      <c r="C6" s="202"/>
      <c r="D6" s="41">
        <f>D5/D4</f>
        <v>0.62517423386100923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13" t="s">
        <v>14</v>
      </c>
      <c r="B10" s="14" t="s">
        <v>15</v>
      </c>
      <c r="C10" s="15" t="s">
        <v>10</v>
      </c>
      <c r="D10" s="57">
        <f>VLOOKUP(A10&amp;B10,Итог.!$AN$6:$BW$217,3,FALSE)</f>
        <v>484.635006708444</v>
      </c>
      <c r="E10" s="52">
        <v>2</v>
      </c>
      <c r="F10" s="53">
        <f>VLOOKUP(E10,баллы!$A$2:$B$103,2,FALSE)</f>
        <v>85</v>
      </c>
      <c r="G10" s="54">
        <f>(F10*(1+$D$6)*$D$3/100)*$D$7</f>
        <v>172.67476234773224</v>
      </c>
      <c r="L10" s="55" t="str">
        <f t="shared" ref="L10:L45" si="0">A10&amp;B10</f>
        <v>ШитовАндрей</v>
      </c>
      <c r="M10" s="56">
        <f t="shared" ref="M10:M48" si="1">G10</f>
        <v>172.67476234773224</v>
      </c>
    </row>
    <row r="11" spans="1:13" x14ac:dyDescent="0.2">
      <c r="A11" s="19" t="s">
        <v>11</v>
      </c>
      <c r="B11" s="20" t="s">
        <v>12</v>
      </c>
      <c r="C11" s="21" t="s">
        <v>13</v>
      </c>
      <c r="D11" s="57">
        <f>VLOOKUP(A11&amp;B11,Итог.!$AN$6:$BW$217,3,FALSE)</f>
        <v>424.87316714688916</v>
      </c>
      <c r="E11" s="58">
        <v>3</v>
      </c>
      <c r="F11" s="59">
        <f>VLOOKUP(E11,баллы!$A$2:$B$103,2,FALSE)</f>
        <v>74</v>
      </c>
      <c r="G11" s="60">
        <f t="shared" ref="G11:G30" si="2">(F11*(1+$D$6)*$D$3/100)*$D$7</f>
        <v>150.32861663214334</v>
      </c>
      <c r="L11" s="55" t="str">
        <f t="shared" si="0"/>
        <v>МелешкевичВиктор</v>
      </c>
      <c r="M11" s="56">
        <f t="shared" si="1"/>
        <v>150.32861663214334</v>
      </c>
    </row>
    <row r="12" spans="1:13" x14ac:dyDescent="0.2">
      <c r="A12" s="19" t="s">
        <v>8</v>
      </c>
      <c r="B12" s="20" t="s">
        <v>9</v>
      </c>
      <c r="C12" s="22" t="s">
        <v>10</v>
      </c>
      <c r="D12" s="57">
        <f>VLOOKUP(A12&amp;B12,Итог.!$AN$6:$BW$217,3,FALSE)</f>
        <v>374.60122039511981</v>
      </c>
      <c r="E12" s="58">
        <v>5</v>
      </c>
      <c r="F12" s="59">
        <f>VLOOKUP(E12,баллы!$A$2:$B$103,2,FALSE)</f>
        <v>55</v>
      </c>
      <c r="G12" s="60">
        <f t="shared" si="2"/>
        <v>111.73072857794438</v>
      </c>
      <c r="L12" s="55" t="str">
        <f t="shared" si="0"/>
        <v>ШеварутинДмитрий</v>
      </c>
      <c r="M12" s="56">
        <f t="shared" si="1"/>
        <v>111.73072857794438</v>
      </c>
    </row>
    <row r="13" spans="1:13" x14ac:dyDescent="0.2">
      <c r="A13" s="19" t="s">
        <v>16</v>
      </c>
      <c r="B13" s="20" t="s">
        <v>17</v>
      </c>
      <c r="C13" s="21" t="s">
        <v>18</v>
      </c>
      <c r="D13" s="57">
        <f>VLOOKUP(A13&amp;B13,Итог.!$AN$6:$BW$217,3,FALSE)</f>
        <v>366.2587520465795</v>
      </c>
      <c r="E13" s="58">
        <v>6</v>
      </c>
      <c r="F13" s="59">
        <f>VLOOKUP(E13,баллы!$A$2:$B$103,2,FALSE)</f>
        <v>47</v>
      </c>
      <c r="G13" s="60">
        <f t="shared" si="2"/>
        <v>95.478986239334304</v>
      </c>
      <c r="L13" s="55" t="str">
        <f t="shared" si="0"/>
        <v>ГординРоман</v>
      </c>
      <c r="M13" s="56">
        <f t="shared" si="1"/>
        <v>95.478986239334304</v>
      </c>
    </row>
    <row r="14" spans="1:13" x14ac:dyDescent="0.2">
      <c r="A14" s="19" t="s">
        <v>25</v>
      </c>
      <c r="B14" s="20" t="s">
        <v>26</v>
      </c>
      <c r="C14" s="21" t="s">
        <v>10</v>
      </c>
      <c r="D14" s="57">
        <f>VLOOKUP(A14&amp;B14,Итог.!$AN$6:$BW$217,3,FALSE)</f>
        <v>276.20192462236236</v>
      </c>
      <c r="E14" s="58">
        <v>8</v>
      </c>
      <c r="F14" s="59">
        <f>VLOOKUP(E14,баллы!$A$2:$B$103,2,FALSE)</f>
        <v>34</v>
      </c>
      <c r="G14" s="60">
        <f t="shared" si="2"/>
        <v>69.069904939092893</v>
      </c>
      <c r="L14" s="55" t="str">
        <f t="shared" si="0"/>
        <v>ИсламовДенис</v>
      </c>
      <c r="M14" s="56">
        <f t="shared" si="1"/>
        <v>69.069904939092893</v>
      </c>
    </row>
    <row r="15" spans="1:13" x14ac:dyDescent="0.2">
      <c r="A15" s="19" t="s">
        <v>32</v>
      </c>
      <c r="B15" s="20" t="s">
        <v>33</v>
      </c>
      <c r="C15" s="21" t="s">
        <v>10</v>
      </c>
      <c r="D15" s="57">
        <f>VLOOKUP(A15&amp;B15,Итог.!$AN$6:$BW$217,3,FALSE)</f>
        <v>222.41987544002166</v>
      </c>
      <c r="E15" s="58">
        <v>9</v>
      </c>
      <c r="F15" s="59">
        <v>24</v>
      </c>
      <c r="G15" s="60">
        <f t="shared" si="2"/>
        <v>48.755227015830279</v>
      </c>
      <c r="L15" s="55" t="str">
        <f t="shared" si="0"/>
        <v>РязанцевКирилл</v>
      </c>
      <c r="M15" s="56">
        <f t="shared" si="1"/>
        <v>48.755227015830279</v>
      </c>
    </row>
    <row r="16" spans="1:13" x14ac:dyDescent="0.2">
      <c r="A16" s="19" t="s">
        <v>188</v>
      </c>
      <c r="B16" s="20" t="s">
        <v>200</v>
      </c>
      <c r="C16" s="21" t="s">
        <v>10</v>
      </c>
      <c r="D16" s="57">
        <f>VLOOKUP(A16&amp;B16,Итог.!$AN$6:$BW$217,3,FALSE)</f>
        <v>60.456458068219732</v>
      </c>
      <c r="E16" s="58">
        <v>9</v>
      </c>
      <c r="F16" s="59">
        <v>24</v>
      </c>
      <c r="G16" s="60">
        <f t="shared" si="2"/>
        <v>48.755227015830279</v>
      </c>
      <c r="L16" s="55" t="str">
        <f t="shared" si="0"/>
        <v>ЯшинДаниил</v>
      </c>
      <c r="M16" s="56">
        <f t="shared" si="1"/>
        <v>48.755227015830279</v>
      </c>
    </row>
    <row r="17" spans="1:13" x14ac:dyDescent="0.2">
      <c r="A17" s="19" t="s">
        <v>231</v>
      </c>
      <c r="B17" s="20" t="s">
        <v>9</v>
      </c>
      <c r="C17" s="21" t="s">
        <v>10</v>
      </c>
      <c r="D17" s="57">
        <f>VLOOKUP(A17&amp;B17,Итог.!$AN$6:$BW$217,3,FALSE)</f>
        <v>0</v>
      </c>
      <c r="E17" s="58">
        <v>9</v>
      </c>
      <c r="F17" s="59">
        <v>24</v>
      </c>
      <c r="G17" s="60">
        <f t="shared" si="2"/>
        <v>48.755227015830279</v>
      </c>
      <c r="L17" s="55" t="str">
        <f t="shared" si="0"/>
        <v>СимакинДмитрий</v>
      </c>
      <c r="M17" s="56">
        <f t="shared" si="1"/>
        <v>48.755227015830279</v>
      </c>
    </row>
    <row r="18" spans="1:13" x14ac:dyDescent="0.2">
      <c r="A18" s="19" t="s">
        <v>38</v>
      </c>
      <c r="B18" s="20" t="s">
        <v>24</v>
      </c>
      <c r="C18" s="21" t="s">
        <v>10</v>
      </c>
      <c r="D18" s="57">
        <f>VLOOKUP(A18&amp;B18,Итог.!$AN$6:$BW$217,3,FALSE)</f>
        <v>412.91145124388277</v>
      </c>
      <c r="E18" s="58">
        <v>9</v>
      </c>
      <c r="F18" s="59">
        <v>24</v>
      </c>
      <c r="G18" s="60">
        <f t="shared" si="2"/>
        <v>48.755227015830279</v>
      </c>
      <c r="L18" s="55" t="str">
        <f t="shared" si="0"/>
        <v>ЦоколовАлексей</v>
      </c>
      <c r="M18" s="56">
        <f t="shared" si="1"/>
        <v>48.755227015830279</v>
      </c>
    </row>
    <row r="19" spans="1:13" x14ac:dyDescent="0.2">
      <c r="A19" s="19" t="s">
        <v>194</v>
      </c>
      <c r="B19" s="20" t="s">
        <v>84</v>
      </c>
      <c r="C19" s="21">
        <v>0</v>
      </c>
      <c r="D19" s="57">
        <f>VLOOKUP(A19&amp;B19,Итог.!$AN$6:$BW$217,3,FALSE)</f>
        <v>32.841717925635329</v>
      </c>
      <c r="E19" s="58">
        <v>13</v>
      </c>
      <c r="F19" s="59">
        <v>15</v>
      </c>
      <c r="G19" s="60">
        <f t="shared" si="2"/>
        <v>30.472016884893918</v>
      </c>
      <c r="L19" s="55" t="str">
        <f t="shared" si="0"/>
        <v>МельниковНикита</v>
      </c>
      <c r="M19" s="56">
        <f t="shared" si="1"/>
        <v>30.472016884893918</v>
      </c>
    </row>
    <row r="20" spans="1:13" x14ac:dyDescent="0.2">
      <c r="A20" s="19" t="s">
        <v>45</v>
      </c>
      <c r="B20" s="20" t="s">
        <v>46</v>
      </c>
      <c r="C20" s="21">
        <v>0</v>
      </c>
      <c r="D20" s="57">
        <f>VLOOKUP(A20&amp;B20,Итог.!$AN$6:$BW$217,3,FALSE)</f>
        <v>143.16221915755429</v>
      </c>
      <c r="E20" s="58">
        <v>13</v>
      </c>
      <c r="F20" s="59">
        <v>15</v>
      </c>
      <c r="G20" s="60">
        <f t="shared" si="2"/>
        <v>30.472016884893918</v>
      </c>
      <c r="L20" s="55" t="str">
        <f t="shared" si="0"/>
        <v>ВиноградовГлеб</v>
      </c>
      <c r="M20" s="56">
        <f t="shared" si="1"/>
        <v>30.472016884893918</v>
      </c>
    </row>
    <row r="21" spans="1:13" x14ac:dyDescent="0.2">
      <c r="A21" s="19" t="s">
        <v>36</v>
      </c>
      <c r="B21" s="20" t="s">
        <v>37</v>
      </c>
      <c r="C21" s="21" t="s">
        <v>18</v>
      </c>
      <c r="D21" s="57">
        <f>VLOOKUP(A21&amp;B21,Итог.!$AN$6:$BW$217,3,FALSE)</f>
        <v>65.815030937702517</v>
      </c>
      <c r="E21" s="58">
        <v>13</v>
      </c>
      <c r="F21" s="59">
        <v>15</v>
      </c>
      <c r="G21" s="60">
        <f t="shared" si="2"/>
        <v>30.472016884893918</v>
      </c>
      <c r="L21" s="55" t="str">
        <f t="shared" si="0"/>
        <v>ДергачевМихаил</v>
      </c>
      <c r="M21" s="56">
        <f t="shared" si="1"/>
        <v>30.472016884893918</v>
      </c>
    </row>
    <row r="22" spans="1:13" x14ac:dyDescent="0.2">
      <c r="A22" s="19" t="s">
        <v>232</v>
      </c>
      <c r="B22" s="20" t="s">
        <v>65</v>
      </c>
      <c r="C22" s="21" t="s">
        <v>18</v>
      </c>
      <c r="D22" s="57">
        <f>VLOOKUP(A22&amp;B22,Итог.!$AN$6:$BW$217,3,FALSE)</f>
        <v>0</v>
      </c>
      <c r="E22" s="58">
        <v>13</v>
      </c>
      <c r="F22" s="59">
        <v>15</v>
      </c>
      <c r="G22" s="60">
        <f t="shared" si="2"/>
        <v>30.472016884893918</v>
      </c>
      <c r="L22" s="55" t="str">
        <f t="shared" si="0"/>
        <v>РудковскийСергей</v>
      </c>
      <c r="M22" s="56">
        <f t="shared" si="1"/>
        <v>30.472016884893918</v>
      </c>
    </row>
    <row r="23" spans="1:13" x14ac:dyDescent="0.2">
      <c r="A23" s="19" t="s">
        <v>43</v>
      </c>
      <c r="B23" s="20" t="s">
        <v>44</v>
      </c>
      <c r="C23" s="21" t="s">
        <v>10</v>
      </c>
      <c r="D23" s="57">
        <f>VLOOKUP(A23&amp;B23,Итог.!$AN$6:$BW$217,3,FALSE)</f>
        <v>22.507320510037168</v>
      </c>
      <c r="E23" s="58">
        <v>13</v>
      </c>
      <c r="F23" s="59">
        <v>15</v>
      </c>
      <c r="G23" s="60">
        <f t="shared" si="2"/>
        <v>30.472016884893918</v>
      </c>
      <c r="L23" s="55" t="str">
        <f t="shared" si="0"/>
        <v>ТелегинНиколай</v>
      </c>
      <c r="M23" s="56">
        <f t="shared" si="1"/>
        <v>30.472016884893918</v>
      </c>
    </row>
    <row r="24" spans="1:13" x14ac:dyDescent="0.2">
      <c r="A24" s="19" t="s">
        <v>77</v>
      </c>
      <c r="B24" s="20" t="s">
        <v>15</v>
      </c>
      <c r="C24" s="21">
        <v>0</v>
      </c>
      <c r="D24" s="57">
        <f>VLOOKUP(A24&amp;B24,Итог.!$AN$6:$BW$217,3,FALSE)</f>
        <v>56.881547986481586</v>
      </c>
      <c r="E24" s="58">
        <v>13</v>
      </c>
      <c r="F24" s="59">
        <v>15</v>
      </c>
      <c r="G24" s="60">
        <f t="shared" si="2"/>
        <v>30.472016884893918</v>
      </c>
      <c r="L24" s="55" t="str">
        <f t="shared" si="0"/>
        <v>БарулинАндрей</v>
      </c>
      <c r="M24" s="56">
        <f t="shared" si="1"/>
        <v>30.472016884893918</v>
      </c>
    </row>
    <row r="25" spans="1:13" x14ac:dyDescent="0.2">
      <c r="A25" s="19" t="s">
        <v>83</v>
      </c>
      <c r="B25" s="20" t="s">
        <v>84</v>
      </c>
      <c r="C25" s="21" t="s">
        <v>18</v>
      </c>
      <c r="D25" s="57">
        <f>VLOOKUP(A25&amp;B25,Итог.!$AN$6:$BW$217,3,FALSE)</f>
        <v>46.220694576315076</v>
      </c>
      <c r="E25" s="58">
        <v>19</v>
      </c>
      <c r="F25" s="59">
        <v>5.625</v>
      </c>
      <c r="G25" s="60">
        <f t="shared" si="2"/>
        <v>11.427006331835221</v>
      </c>
      <c r="L25" s="55" t="str">
        <f t="shared" si="0"/>
        <v>ПавловНикита</v>
      </c>
      <c r="M25" s="56">
        <f t="shared" si="1"/>
        <v>11.427006331835221</v>
      </c>
    </row>
    <row r="26" spans="1:13" x14ac:dyDescent="0.2">
      <c r="A26" s="19" t="s">
        <v>89</v>
      </c>
      <c r="B26" s="20" t="s">
        <v>51</v>
      </c>
      <c r="C26" s="21" t="s">
        <v>18</v>
      </c>
      <c r="D26" s="57">
        <f>VLOOKUP(A26&amp;B26,Итог.!$AN$6:$BW$217,3,FALSE)</f>
        <v>54.736196542725544</v>
      </c>
      <c r="E26" s="58">
        <v>19</v>
      </c>
      <c r="F26" s="59">
        <v>5.625</v>
      </c>
      <c r="G26" s="60">
        <f t="shared" si="2"/>
        <v>11.427006331835221</v>
      </c>
      <c r="L26" s="55" t="str">
        <f t="shared" si="0"/>
        <v>АгафоновАлександр</v>
      </c>
      <c r="M26" s="56">
        <f t="shared" si="1"/>
        <v>11.427006331835221</v>
      </c>
    </row>
    <row r="27" spans="1:13" x14ac:dyDescent="0.2">
      <c r="A27" s="19" t="s">
        <v>196</v>
      </c>
      <c r="B27" s="20" t="s">
        <v>91</v>
      </c>
      <c r="C27" s="21" t="s">
        <v>18</v>
      </c>
      <c r="D27" s="57">
        <f>VLOOKUP(A27&amp;B27,Итог.!$AN$6:$BW$217,3,FALSE)</f>
        <v>20.52607370352208</v>
      </c>
      <c r="E27" s="58">
        <v>19</v>
      </c>
      <c r="F27" s="59">
        <v>5.625</v>
      </c>
      <c r="G27" s="60">
        <f t="shared" si="2"/>
        <v>11.427006331835221</v>
      </c>
      <c r="L27" s="55" t="str">
        <f t="shared" si="0"/>
        <v>КурасовВиталий</v>
      </c>
      <c r="M27" s="56">
        <f t="shared" si="1"/>
        <v>11.427006331835221</v>
      </c>
    </row>
    <row r="28" spans="1:13" x14ac:dyDescent="0.2">
      <c r="A28" s="19" t="s">
        <v>223</v>
      </c>
      <c r="B28" s="20" t="s">
        <v>54</v>
      </c>
      <c r="C28" s="21" t="s">
        <v>10</v>
      </c>
      <c r="D28" s="57">
        <f>VLOOKUP(A28&amp;B28,Итог.!$AN$6:$BW$217,3,FALSE)</f>
        <v>12.677026830101843</v>
      </c>
      <c r="E28" s="58">
        <v>19</v>
      </c>
      <c r="F28" s="59">
        <v>5.625</v>
      </c>
      <c r="G28" s="60">
        <f t="shared" si="2"/>
        <v>11.427006331835221</v>
      </c>
      <c r="L28" s="55" t="str">
        <f t="shared" si="0"/>
        <v>ГавриловИван</v>
      </c>
      <c r="M28" s="56">
        <f t="shared" si="1"/>
        <v>11.427006331835221</v>
      </c>
    </row>
    <row r="29" spans="1:13" x14ac:dyDescent="0.2">
      <c r="A29" s="19" t="s">
        <v>199</v>
      </c>
      <c r="B29" s="20" t="s">
        <v>54</v>
      </c>
      <c r="C29" s="21" t="s">
        <v>18</v>
      </c>
      <c r="D29" s="57">
        <f>VLOOKUP(A29&amp;B29,Итог.!$AN$6:$BW$217,3,FALSE)</f>
        <v>8.8946319381929015</v>
      </c>
      <c r="E29" s="58">
        <v>19</v>
      </c>
      <c r="F29" s="59">
        <v>5.625</v>
      </c>
      <c r="G29" s="60">
        <f t="shared" si="2"/>
        <v>11.427006331835221</v>
      </c>
      <c r="L29" s="55" t="str">
        <f t="shared" si="0"/>
        <v>КукушкинИван</v>
      </c>
      <c r="M29" s="56">
        <f t="shared" si="1"/>
        <v>11.427006331835221</v>
      </c>
    </row>
    <row r="30" spans="1:13" x14ac:dyDescent="0.2">
      <c r="A30" s="19" t="s">
        <v>204</v>
      </c>
      <c r="B30" s="20" t="s">
        <v>87</v>
      </c>
      <c r="C30" s="21" t="s">
        <v>206</v>
      </c>
      <c r="D30" s="57">
        <f>VLOOKUP(A30&amp;B30,Итог.!$AN$6:$BW$217,3,FALSE)</f>
        <v>41.803109706973459</v>
      </c>
      <c r="E30" s="58">
        <v>19</v>
      </c>
      <c r="F30" s="59">
        <v>5.625</v>
      </c>
      <c r="G30" s="60">
        <f t="shared" si="2"/>
        <v>11.427006331835221</v>
      </c>
      <c r="L30" s="55" t="str">
        <f t="shared" si="0"/>
        <v>ПереверзевПавел</v>
      </c>
      <c r="M30" s="56">
        <f t="shared" si="1"/>
        <v>11.427006331835221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 t="str">
        <f t="shared" si="0"/>
        <v/>
      </c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 t="str">
        <f t="shared" si="0"/>
        <v/>
      </c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 t="str">
        <f t="shared" si="0"/>
        <v/>
      </c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 t="str">
        <f t="shared" si="0"/>
        <v/>
      </c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/>
    </row>
    <row r="50" spans="1:13" x14ac:dyDescent="0.2">
      <c r="F50" s="10"/>
      <c r="L50" s="67"/>
    </row>
    <row r="51" spans="1:13" ht="27.75" customHeight="1" x14ac:dyDescent="0.2">
      <c r="G51" s="30">
        <f>SUM(G10:G49)</f>
        <v>1045.6980460999432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4" t="str">
        <f>Contests!F7</f>
        <v>7-8.05.2011, Воронеж, Инлайн Весна</v>
      </c>
      <c r="B1" s="204"/>
      <c r="C1" s="204"/>
      <c r="D1" s="204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11" t="s">
        <v>161</v>
      </c>
      <c r="B3" s="211"/>
      <c r="C3" s="211"/>
      <c r="D3" s="40">
        <v>100</v>
      </c>
    </row>
    <row r="4" spans="1:13" ht="12.75" customHeight="1" x14ac:dyDescent="0.2">
      <c r="A4" s="207" t="s">
        <v>168</v>
      </c>
      <c r="B4" s="207"/>
      <c r="C4" s="207"/>
      <c r="D4" s="41">
        <f>Итог.!AQ146</f>
        <v>5294.628976436712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SUM(D10:D51)</f>
        <v>2267.0833674094297</v>
      </c>
      <c r="K5" s="42"/>
    </row>
    <row r="6" spans="1:13" x14ac:dyDescent="0.2">
      <c r="A6" s="202" t="s">
        <v>162</v>
      </c>
      <c r="B6" s="202"/>
      <c r="C6" s="202"/>
      <c r="D6" s="41">
        <f>D5/D4</f>
        <v>0.42818550223233542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13" t="s">
        <v>11</v>
      </c>
      <c r="B10" s="14" t="s">
        <v>12</v>
      </c>
      <c r="C10" s="15" t="s">
        <v>13</v>
      </c>
      <c r="D10" s="57">
        <f>VLOOKUP(A10&amp;B10,Итог.!$AN$6:$BW$217,4,FALSE)</f>
        <v>451.24863255137006</v>
      </c>
      <c r="E10" s="52">
        <v>1</v>
      </c>
      <c r="F10" s="53">
        <f>VLOOKUP(E10,баллы!$A$2:$B$103,2,FALSE)</f>
        <v>100</v>
      </c>
      <c r="G10" s="54">
        <f>(F10*(1+$D$6)*$D$3/100)*$D$7</f>
        <v>142.81855022323353</v>
      </c>
      <c r="L10" s="55" t="str">
        <f t="shared" ref="L10:L33" si="0">A10&amp;B10</f>
        <v>МелешкевичВиктор</v>
      </c>
      <c r="M10" s="56">
        <f t="shared" ref="M10:M49" si="1">G10</f>
        <v>142.81855022323353</v>
      </c>
    </row>
    <row r="11" spans="1:13" x14ac:dyDescent="0.2">
      <c r="A11" s="19" t="s">
        <v>14</v>
      </c>
      <c r="B11" s="20" t="s">
        <v>15</v>
      </c>
      <c r="C11" s="21" t="s">
        <v>10</v>
      </c>
      <c r="D11" s="57">
        <f>VLOOKUP(A11&amp;B11,Итог.!$AN$6:$BW$217,4,FALSE)</f>
        <v>529.0279568704741</v>
      </c>
      <c r="E11" s="58">
        <v>2</v>
      </c>
      <c r="F11" s="59">
        <f>VLOOKUP(E11,баллы!$A$2:$B$103,2,FALSE)</f>
        <v>85</v>
      </c>
      <c r="G11" s="60">
        <f t="shared" ref="G11:G19" si="2">(F11*(1+$D$6)*$D$3/100)*$D$7</f>
        <v>121.3957676897485</v>
      </c>
      <c r="L11" s="55" t="str">
        <f t="shared" si="0"/>
        <v>ШитовАндрей</v>
      </c>
      <c r="M11" s="56">
        <f t="shared" si="1"/>
        <v>121.3957676897485</v>
      </c>
    </row>
    <row r="12" spans="1:13" x14ac:dyDescent="0.2">
      <c r="A12" s="19" t="s">
        <v>38</v>
      </c>
      <c r="B12" s="20" t="s">
        <v>24</v>
      </c>
      <c r="C12" s="22" t="s">
        <v>10</v>
      </c>
      <c r="D12" s="57">
        <f>VLOOKUP(A12&amp;B12,Итог.!$AN$6:$BW$217,4,FALSE)</f>
        <v>412.91145124388277</v>
      </c>
      <c r="E12" s="58">
        <v>3</v>
      </c>
      <c r="F12" s="59">
        <f>VLOOKUP(E12,баллы!$A$2:$B$103,2,FALSE)</f>
        <v>74</v>
      </c>
      <c r="G12" s="60">
        <f t="shared" si="2"/>
        <v>105.68572716519282</v>
      </c>
      <c r="L12" s="55" t="str">
        <f t="shared" si="0"/>
        <v>ЦоколовАлексей</v>
      </c>
      <c r="M12" s="56">
        <f t="shared" si="1"/>
        <v>105.68572716519282</v>
      </c>
    </row>
    <row r="13" spans="1:13" x14ac:dyDescent="0.2">
      <c r="A13" s="19" t="s">
        <v>16</v>
      </c>
      <c r="B13" s="20" t="s">
        <v>17</v>
      </c>
      <c r="C13" s="21" t="s">
        <v>18</v>
      </c>
      <c r="D13" s="57">
        <f>VLOOKUP(A13&amp;B13,Итог.!$AN$6:$BW$217,4,FALSE)</f>
        <v>366.2587520465795</v>
      </c>
      <c r="E13" s="58">
        <v>4</v>
      </c>
      <c r="F13" s="59">
        <f>VLOOKUP(E13,баллы!$A$2:$B$103,2,FALSE)</f>
        <v>64</v>
      </c>
      <c r="G13" s="60">
        <f t="shared" si="2"/>
        <v>91.40387214286946</v>
      </c>
      <c r="L13" s="55" t="str">
        <f t="shared" si="0"/>
        <v>ГординРоман</v>
      </c>
      <c r="M13" s="56">
        <f t="shared" si="1"/>
        <v>91.40387214286946</v>
      </c>
    </row>
    <row r="14" spans="1:13" x14ac:dyDescent="0.2">
      <c r="A14" s="19" t="s">
        <v>25</v>
      </c>
      <c r="B14" s="20" t="s">
        <v>26</v>
      </c>
      <c r="C14" s="21" t="s">
        <v>10</v>
      </c>
      <c r="D14" s="57">
        <f>VLOOKUP(A14&amp;B14,Итог.!$AN$6:$BW$217,4,FALSE)</f>
        <v>276.20192462236236</v>
      </c>
      <c r="E14" s="58">
        <v>5</v>
      </c>
      <c r="F14" s="59">
        <f>VLOOKUP(E14,баллы!$A$2:$B$103,2,FALSE)</f>
        <v>55</v>
      </c>
      <c r="G14" s="60">
        <f t="shared" si="2"/>
        <v>78.550202622778443</v>
      </c>
      <c r="L14" s="55" t="str">
        <f t="shared" si="0"/>
        <v>ИсламовДенис</v>
      </c>
      <c r="M14" s="56">
        <f t="shared" si="1"/>
        <v>78.550202622778443</v>
      </c>
    </row>
    <row r="15" spans="1:13" x14ac:dyDescent="0.2">
      <c r="A15" s="19" t="s">
        <v>32</v>
      </c>
      <c r="B15" s="20" t="s">
        <v>33</v>
      </c>
      <c r="C15" s="21" t="s">
        <v>10</v>
      </c>
      <c r="D15" s="57">
        <f>VLOOKUP(A15&amp;B15,Итог.!$AN$6:$BW$217,4,FALSE)</f>
        <v>222.41987544002166</v>
      </c>
      <c r="E15" s="58">
        <v>6</v>
      </c>
      <c r="F15" s="59">
        <f>VLOOKUP(E15,баллы!$A$2:$B$103,2,FALSE)</f>
        <v>47</v>
      </c>
      <c r="G15" s="60">
        <f t="shared" si="2"/>
        <v>67.124718604919764</v>
      </c>
      <c r="L15" s="55" t="str">
        <f t="shared" si="0"/>
        <v>РязанцевКирилл</v>
      </c>
      <c r="M15" s="56">
        <f t="shared" si="1"/>
        <v>67.124718604919764</v>
      </c>
    </row>
    <row r="16" spans="1:13" x14ac:dyDescent="0.2">
      <c r="A16" s="19" t="s">
        <v>235</v>
      </c>
      <c r="B16" s="20" t="s">
        <v>122</v>
      </c>
      <c r="C16" s="21" t="s">
        <v>10</v>
      </c>
      <c r="D16" s="57">
        <f>VLOOKUP(A16&amp;B16,Итог.!$AN$6:$BW$217,4,FALSE)</f>
        <v>0</v>
      </c>
      <c r="E16" s="58">
        <v>7</v>
      </c>
      <c r="F16" s="59">
        <f>VLOOKUP(E16,баллы!$A$2:$B$103,2,FALSE)</f>
        <v>40</v>
      </c>
      <c r="G16" s="60">
        <f t="shared" si="2"/>
        <v>57.127420089293409</v>
      </c>
      <c r="L16" s="55" t="str">
        <f t="shared" si="0"/>
        <v>ЛабычЕвгений</v>
      </c>
      <c r="M16" s="56">
        <f t="shared" si="1"/>
        <v>57.127420089293409</v>
      </c>
    </row>
    <row r="17" spans="1:13" x14ac:dyDescent="0.2">
      <c r="A17" s="19" t="s">
        <v>224</v>
      </c>
      <c r="B17" s="20" t="s">
        <v>225</v>
      </c>
      <c r="C17" s="21" t="s">
        <v>10</v>
      </c>
      <c r="D17" s="57">
        <f>VLOOKUP(A17&amp;B17,Итог.!$AN$6:$BW$217,4,FALSE)</f>
        <v>9.0147746347390889</v>
      </c>
      <c r="E17" s="58">
        <v>8</v>
      </c>
      <c r="F17" s="59">
        <f>VLOOKUP(E17,баллы!$A$2:$B$103,2,FALSE)</f>
        <v>34</v>
      </c>
      <c r="G17" s="60">
        <f t="shared" si="2"/>
        <v>48.5583070758994</v>
      </c>
      <c r="L17" s="55" t="str">
        <f t="shared" si="0"/>
        <v>ОстроуховЛеонид</v>
      </c>
      <c r="M17" s="56">
        <f t="shared" si="1"/>
        <v>48.5583070758994</v>
      </c>
    </row>
    <row r="18" spans="1:13" x14ac:dyDescent="0.2">
      <c r="A18" s="19" t="s">
        <v>236</v>
      </c>
      <c r="B18" s="20" t="s">
        <v>237</v>
      </c>
      <c r="C18" s="21" t="s">
        <v>134</v>
      </c>
      <c r="D18" s="57">
        <f>VLOOKUP(A18&amp;B18,Итог.!$AN$6:$BW$217,4,FALSE)</f>
        <v>0</v>
      </c>
      <c r="E18" s="58">
        <v>9</v>
      </c>
      <c r="F18" s="59">
        <f>VLOOKUP(E18,баллы!$A$2:$B$103,2,FALSE)</f>
        <v>29</v>
      </c>
      <c r="G18" s="60">
        <f t="shared" si="2"/>
        <v>41.417379564737722</v>
      </c>
      <c r="L18" s="55" t="str">
        <f t="shared" si="0"/>
        <v>КорнеевКристиан</v>
      </c>
      <c r="M18" s="56">
        <f t="shared" si="1"/>
        <v>41.417379564737722</v>
      </c>
    </row>
    <row r="19" spans="1:13" x14ac:dyDescent="0.2">
      <c r="A19" s="19" t="s">
        <v>238</v>
      </c>
      <c r="B19" s="20" t="s">
        <v>65</v>
      </c>
      <c r="C19" s="21" t="s">
        <v>134</v>
      </c>
      <c r="D19" s="57">
        <f>VLOOKUP(A19&amp;B19,Итог.!$AN$6:$BW$217,4,FALSE)</f>
        <v>0</v>
      </c>
      <c r="E19" s="58">
        <v>10</v>
      </c>
      <c r="F19" s="59">
        <f>VLOOKUP(E19,баллы!$A$2:$B$103,2,FALSE)</f>
        <v>25</v>
      </c>
      <c r="G19" s="60">
        <f t="shared" si="2"/>
        <v>35.704637555808382</v>
      </c>
      <c r="L19" s="55" t="str">
        <f t="shared" si="0"/>
        <v>ГорбуновСергей</v>
      </c>
      <c r="M19" s="56">
        <f t="shared" si="1"/>
        <v>35.704637555808382</v>
      </c>
    </row>
    <row r="20" spans="1:13" x14ac:dyDescent="0.2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/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/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/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/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/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/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/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>
        <f>SUM(G10:G49)</f>
        <v>789.7865827344815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48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4" t="str">
        <f>Contests!F8</f>
        <v>21.05.2011, Пекин, Китай, Battle Masters Beijing</v>
      </c>
      <c r="B1" s="204"/>
      <c r="C1" s="204"/>
      <c r="D1" s="204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150</v>
      </c>
    </row>
    <row r="4" spans="1:13" ht="12.75" customHeight="1" x14ac:dyDescent="0.2">
      <c r="A4" s="207" t="s">
        <v>168</v>
      </c>
      <c r="B4" s="207"/>
      <c r="C4" s="207"/>
      <c r="D4" s="41">
        <f>Итог.!AR146</f>
        <v>5407.0669716574575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SUM(D10:D48)</f>
        <v>529.0279568704741</v>
      </c>
      <c r="K5" s="42"/>
    </row>
    <row r="6" spans="1:13" x14ac:dyDescent="0.2">
      <c r="A6" s="202" t="s">
        <v>162</v>
      </c>
      <c r="B6" s="202"/>
      <c r="C6" s="202"/>
      <c r="D6" s="41">
        <v>0.5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94"/>
      <c r="J9" s="10"/>
      <c r="L9" s="50" t="s">
        <v>167</v>
      </c>
      <c r="M9" s="50"/>
    </row>
    <row r="10" spans="1:13" x14ac:dyDescent="0.2">
      <c r="A10" s="90" t="s">
        <v>14</v>
      </c>
      <c r="B10" s="91" t="s">
        <v>15</v>
      </c>
      <c r="C10" s="92" t="s">
        <v>10</v>
      </c>
      <c r="D10" s="57">
        <f>VLOOKUP(A10&amp;B10,Итог.!$AN$6:$BW$217,5,FALSE)</f>
        <v>529.0279568704741</v>
      </c>
      <c r="E10" s="52">
        <v>9</v>
      </c>
      <c r="F10" s="53">
        <v>24</v>
      </c>
      <c r="G10" s="54">
        <f>(F10*(1+$D$6)*$D$3/100)*$D$7</f>
        <v>54</v>
      </c>
      <c r="L10" s="55" t="str">
        <f t="shared" ref="L10:L25" si="0">A10&amp;B10</f>
        <v>ШитовАндрей</v>
      </c>
      <c r="M10" s="56">
        <f t="shared" ref="M10:M46" si="1">G10</f>
        <v>54</v>
      </c>
    </row>
    <row r="11" spans="1:13" x14ac:dyDescent="0.2">
      <c r="A11" s="78"/>
      <c r="B11" s="79"/>
      <c r="C11" s="80"/>
      <c r="D11" s="57"/>
      <c r="E11" s="58"/>
      <c r="F11" s="59"/>
      <c r="G11" s="60"/>
      <c r="L11" s="55" t="str">
        <f t="shared" si="0"/>
        <v/>
      </c>
      <c r="M11" s="56">
        <f t="shared" si="1"/>
        <v>0</v>
      </c>
    </row>
    <row r="12" spans="1:13" x14ac:dyDescent="0.2">
      <c r="A12" s="78"/>
      <c r="B12" s="79"/>
      <c r="C12" s="89"/>
      <c r="D12" s="57"/>
      <c r="E12" s="58"/>
      <c r="F12" s="59"/>
      <c r="G12" s="60"/>
      <c r="L12" s="55" t="str">
        <f t="shared" si="0"/>
        <v/>
      </c>
      <c r="M12" s="56">
        <f t="shared" si="1"/>
        <v>0</v>
      </c>
    </row>
    <row r="13" spans="1:13" x14ac:dyDescent="0.2">
      <c r="A13" s="78"/>
      <c r="B13" s="79"/>
      <c r="C13" s="80"/>
      <c r="D13" s="57"/>
      <c r="E13" s="58"/>
      <c r="F13" s="59"/>
      <c r="G13" s="60"/>
      <c r="L13" s="55" t="str">
        <f t="shared" si="0"/>
        <v/>
      </c>
      <c r="M13" s="56">
        <f t="shared" si="1"/>
        <v>0</v>
      </c>
    </row>
    <row r="14" spans="1:13" x14ac:dyDescent="0.2">
      <c r="A14" s="78"/>
      <c r="B14" s="79"/>
      <c r="C14" s="80"/>
      <c r="D14" s="57"/>
      <c r="E14" s="58"/>
      <c r="F14" s="59"/>
      <c r="G14" s="60"/>
      <c r="L14" s="55" t="str">
        <f t="shared" si="0"/>
        <v/>
      </c>
      <c r="M14" s="56">
        <f t="shared" si="1"/>
        <v>0</v>
      </c>
    </row>
    <row r="15" spans="1:13" x14ac:dyDescent="0.2">
      <c r="A15" s="19"/>
      <c r="B15" s="20"/>
      <c r="C15" s="21"/>
      <c r="D15" s="57"/>
      <c r="E15" s="58"/>
      <c r="F15" s="59"/>
      <c r="G15" s="60"/>
      <c r="L15" s="55" t="str">
        <f t="shared" si="0"/>
        <v/>
      </c>
      <c r="M15" s="56">
        <f t="shared" si="1"/>
        <v>0</v>
      </c>
    </row>
    <row r="16" spans="1:13" x14ac:dyDescent="0.2">
      <c r="A16" s="19"/>
      <c r="B16" s="20"/>
      <c r="C16" s="21"/>
      <c r="D16" s="57"/>
      <c r="E16" s="58"/>
      <c r="F16" s="59"/>
      <c r="G16" s="60"/>
      <c r="L16" s="55" t="str">
        <f t="shared" si="0"/>
        <v/>
      </c>
      <c r="M16" s="56">
        <f t="shared" si="1"/>
        <v>0</v>
      </c>
    </row>
    <row r="17" spans="1:13" x14ac:dyDescent="0.2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 x14ac:dyDescent="0.2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 x14ac:dyDescent="0.2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>A26&amp;B26</f>
        <v/>
      </c>
      <c r="M26" s="56">
        <f>G26</f>
        <v>0</v>
      </c>
    </row>
    <row r="27" spans="1:13" x14ac:dyDescent="0.2">
      <c r="A27" s="78"/>
      <c r="B27" s="20"/>
      <c r="C27" s="21"/>
      <c r="D27" s="57"/>
      <c r="E27" s="58"/>
      <c r="F27" s="59"/>
      <c r="G27" s="60"/>
      <c r="L27" s="55" t="str">
        <f>A27&amp;B27</f>
        <v/>
      </c>
      <c r="M27" s="56">
        <f>G27</f>
        <v>0</v>
      </c>
    </row>
    <row r="28" spans="1:13" x14ac:dyDescent="0.2">
      <c r="A28" s="78"/>
      <c r="B28" s="79"/>
      <c r="C28" s="21"/>
      <c r="D28" s="57"/>
      <c r="E28" s="58"/>
      <c r="F28" s="59"/>
      <c r="G28" s="60"/>
      <c r="L28" s="55" t="str">
        <f>A28&amp;B28</f>
        <v/>
      </c>
      <c r="M28" s="56">
        <f>G28</f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>A29&amp;B29</f>
        <v/>
      </c>
      <c r="M29" s="56">
        <f>G29</f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>A30&amp;B30</f>
        <v/>
      </c>
      <c r="M30" s="56">
        <f>G30</f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/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/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/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/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/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/>
      <c r="M36" s="56">
        <f t="shared" si="1"/>
        <v>0</v>
      </c>
    </row>
    <row r="37" spans="1:13" x14ac:dyDescent="0.2">
      <c r="A37" s="19"/>
      <c r="B37" s="20"/>
      <c r="C37" s="22"/>
      <c r="D37" s="57"/>
      <c r="E37" s="58"/>
      <c r="F37" s="59"/>
      <c r="G37" s="60"/>
      <c r="L37" s="55"/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/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/>
      <c r="M39" s="56">
        <f t="shared" si="1"/>
        <v>0</v>
      </c>
    </row>
    <row r="40" spans="1:13" x14ac:dyDescent="0.2">
      <c r="A40" s="19"/>
      <c r="B40" s="20"/>
      <c r="C40" s="21"/>
      <c r="D40" s="57"/>
      <c r="E40" s="58"/>
      <c r="F40" s="59"/>
      <c r="G40" s="60"/>
      <c r="L40" s="55"/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/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2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2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25"/>
      <c r="B46" s="26"/>
      <c r="C46" s="61"/>
      <c r="D46" s="62"/>
      <c r="E46" s="63"/>
      <c r="F46" s="64"/>
      <c r="G46" s="65"/>
      <c r="L46" s="68"/>
      <c r="M46" s="66">
        <f t="shared" si="1"/>
        <v>0</v>
      </c>
    </row>
    <row r="47" spans="1:13" x14ac:dyDescent="0.2">
      <c r="F47" s="10"/>
      <c r="L47" s="67"/>
    </row>
    <row r="48" spans="1:13" ht="27.75" customHeight="1" x14ac:dyDescent="0.2">
      <c r="G48" s="30">
        <f>SUM(G10:G46)</f>
        <v>54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4" t="str">
        <f>Contests!F9</f>
        <v>27-29.05.2011, Париж, PSWC</v>
      </c>
      <c r="B1" s="204"/>
      <c r="C1" s="204"/>
      <c r="D1" s="204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135</v>
      </c>
    </row>
    <row r="4" spans="1:13" ht="12.75" customHeight="1" x14ac:dyDescent="0.2">
      <c r="A4" s="207" t="s">
        <v>168</v>
      </c>
      <c r="B4" s="207"/>
      <c r="C4" s="207"/>
      <c r="D4" s="41">
        <f>Итог.!AS146</f>
        <v>5407.0669716574575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SUM(D10:D71)</f>
        <v>2274.5969621660988</v>
      </c>
      <c r="K5" s="42"/>
    </row>
    <row r="6" spans="1:13" x14ac:dyDescent="0.2">
      <c r="A6" s="202" t="s">
        <v>162</v>
      </c>
      <c r="B6" s="202"/>
      <c r="C6" s="202"/>
      <c r="D6" s="41">
        <v>0.5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94"/>
      <c r="J9" s="10"/>
      <c r="L9" s="50" t="s">
        <v>167</v>
      </c>
      <c r="M9" s="50"/>
    </row>
    <row r="10" spans="1:13" x14ac:dyDescent="0.2">
      <c r="A10" s="163" t="s">
        <v>16</v>
      </c>
      <c r="B10" s="164" t="s">
        <v>17</v>
      </c>
      <c r="C10" s="165" t="s">
        <v>18</v>
      </c>
      <c r="D10" s="57">
        <f>VLOOKUP(A10&amp;B10,Итог.!$AN$6:$BW$217,6,FALSE)</f>
        <v>366.2587520465795</v>
      </c>
      <c r="E10" s="52">
        <v>5</v>
      </c>
      <c r="F10" s="53">
        <f>VLOOKUP(E10,баллы!A3:B102,2,FALSE)</f>
        <v>55</v>
      </c>
      <c r="G10" s="54">
        <f>(F10*(1+$D$6)*$D$3/100)*$D$7</f>
        <v>111.375</v>
      </c>
      <c r="L10" s="55" t="str">
        <f t="shared" ref="L10:L41" si="0">A10&amp;B10</f>
        <v>ГординРоман</v>
      </c>
      <c r="M10" s="56">
        <f t="shared" ref="M10:M49" si="1">G10</f>
        <v>111.375</v>
      </c>
    </row>
    <row r="11" spans="1:13" x14ac:dyDescent="0.2">
      <c r="A11" s="160" t="s">
        <v>29</v>
      </c>
      <c r="B11" s="161" t="s">
        <v>30</v>
      </c>
      <c r="C11" s="162" t="s">
        <v>31</v>
      </c>
      <c r="D11" s="57">
        <f>VLOOKUP(A11&amp;B11,Итог.!$AN$6:$BW$217,6,FALSE)</f>
        <v>340.99823358997753</v>
      </c>
      <c r="E11" s="58">
        <v>13</v>
      </c>
      <c r="F11" s="59">
        <f>VLOOKUP(E11,баллы!A4:B103,2,FALSE)</f>
        <v>18</v>
      </c>
      <c r="G11" s="60">
        <f t="shared" ref="G11:G16" si="2">(F11*(1+$D$6)*$D$3/100)*$D$7</f>
        <v>36.450000000000003</v>
      </c>
      <c r="L11" s="55" t="str">
        <f t="shared" si="0"/>
        <v>ТорлоповЮрий</v>
      </c>
      <c r="M11" s="56">
        <f t="shared" si="1"/>
        <v>36.450000000000003</v>
      </c>
    </row>
    <row r="12" spans="1:13" x14ac:dyDescent="0.2">
      <c r="A12" s="19" t="s">
        <v>25</v>
      </c>
      <c r="B12" s="20" t="s">
        <v>26</v>
      </c>
      <c r="C12" s="22" t="s">
        <v>10</v>
      </c>
      <c r="D12" s="57">
        <f>VLOOKUP(A12&amp;B12,Итог.!$AN$6:$BW$217,6,FALSE)</f>
        <v>276.20192462236236</v>
      </c>
      <c r="E12" s="58">
        <v>9</v>
      </c>
      <c r="F12" s="59">
        <v>24</v>
      </c>
      <c r="G12" s="60">
        <f t="shared" si="2"/>
        <v>48.6</v>
      </c>
      <c r="L12" s="55" t="str">
        <f t="shared" si="0"/>
        <v>ИсламовДенис</v>
      </c>
      <c r="M12" s="56">
        <f t="shared" si="1"/>
        <v>48.6</v>
      </c>
    </row>
    <row r="13" spans="1:13" x14ac:dyDescent="0.2">
      <c r="A13" s="19" t="s">
        <v>14</v>
      </c>
      <c r="B13" s="20" t="s">
        <v>15</v>
      </c>
      <c r="C13" s="21" t="s">
        <v>10</v>
      </c>
      <c r="D13" s="57">
        <f>VLOOKUP(A13&amp;B13,Итог.!$AN$6:$BW$217,6,FALSE)</f>
        <v>529.0279568704741</v>
      </c>
      <c r="E13" s="58">
        <v>13</v>
      </c>
      <c r="F13" s="59">
        <v>15</v>
      </c>
      <c r="G13" s="60">
        <f t="shared" si="2"/>
        <v>30.375</v>
      </c>
      <c r="L13" s="55" t="str">
        <f t="shared" si="0"/>
        <v>ШитовАндрей</v>
      </c>
      <c r="M13" s="56">
        <f t="shared" si="1"/>
        <v>30.375</v>
      </c>
    </row>
    <row r="14" spans="1:13" x14ac:dyDescent="0.2">
      <c r="A14" s="19" t="s">
        <v>32</v>
      </c>
      <c r="B14" s="20" t="s">
        <v>33</v>
      </c>
      <c r="C14" s="21" t="s">
        <v>10</v>
      </c>
      <c r="D14" s="57">
        <f>VLOOKUP(A14&amp;B14,Итог.!$AN$6:$BW$217,6,FALSE)</f>
        <v>225.25762977541686</v>
      </c>
      <c r="E14" s="58">
        <v>19</v>
      </c>
      <c r="F14" s="59">
        <f>VLOOKUP(E14,баллы!A7:B106,2,FALSE)</f>
        <v>7</v>
      </c>
      <c r="G14" s="60">
        <f t="shared" si="2"/>
        <v>14.175000000000001</v>
      </c>
      <c r="L14" s="55" t="str">
        <f t="shared" si="0"/>
        <v>РязанцевКирилл</v>
      </c>
      <c r="M14" s="56">
        <f t="shared" si="1"/>
        <v>14.175000000000001</v>
      </c>
    </row>
    <row r="15" spans="1:13" x14ac:dyDescent="0.2">
      <c r="A15" s="19" t="s">
        <v>11</v>
      </c>
      <c r="B15" s="20" t="s">
        <v>12</v>
      </c>
      <c r="C15" s="21" t="s">
        <v>13</v>
      </c>
      <c r="D15" s="57">
        <f>VLOOKUP(A15&amp;B15,Итог.!$AN$6:$BW$217,6,FALSE)</f>
        <v>457.93640038991305</v>
      </c>
      <c r="E15" s="58">
        <v>14</v>
      </c>
      <c r="F15" s="59">
        <f>VLOOKUP(E15,баллы!A8:B107,2,FALSE)</f>
        <v>16</v>
      </c>
      <c r="G15" s="60">
        <f t="shared" si="2"/>
        <v>32.4</v>
      </c>
      <c r="L15" s="55" t="str">
        <f t="shared" si="0"/>
        <v>МелешкевичВиктор</v>
      </c>
      <c r="M15" s="56">
        <f t="shared" si="1"/>
        <v>32.4</v>
      </c>
    </row>
    <row r="16" spans="1:13" x14ac:dyDescent="0.2">
      <c r="A16" s="19" t="s">
        <v>77</v>
      </c>
      <c r="B16" s="20" t="s">
        <v>15</v>
      </c>
      <c r="C16" s="21" t="s">
        <v>10</v>
      </c>
      <c r="D16" s="57">
        <f>VLOOKUP(A16&amp;B16,Итог.!$AN$6:$BW$217,6,FALSE)</f>
        <v>78.916064871375511</v>
      </c>
      <c r="E16" s="58">
        <v>33</v>
      </c>
      <c r="F16" s="59">
        <f>VLOOKUP(E16,баллы!A9:B108,2,FALSE)</f>
        <v>1</v>
      </c>
      <c r="G16" s="60">
        <f t="shared" si="2"/>
        <v>2.0249999999999999</v>
      </c>
      <c r="L16" s="55" t="str">
        <f t="shared" si="0"/>
        <v>БарулинАндрей</v>
      </c>
      <c r="M16" s="56">
        <f t="shared" si="1"/>
        <v>2.0249999999999999</v>
      </c>
    </row>
    <row r="17" spans="1:13" x14ac:dyDescent="0.2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 x14ac:dyDescent="0.2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 x14ac:dyDescent="0.2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6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78"/>
      <c r="B27" s="20"/>
      <c r="C27" s="21"/>
      <c r="D27" s="57"/>
      <c r="E27" s="58"/>
      <c r="F27" s="6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78"/>
      <c r="B28" s="79"/>
      <c r="C28" s="21"/>
      <c r="D28" s="57"/>
      <c r="E28" s="58"/>
      <c r="F28" s="6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>
        <f>SUM(G10:G49)</f>
        <v>275.39999999999998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4" t="str">
        <f>Contests!F10</f>
        <v>11-12.06.2011, Киев, Kiev Slalom Battle</v>
      </c>
      <c r="B1" s="204"/>
      <c r="C1" s="204"/>
      <c r="D1" s="204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125</v>
      </c>
    </row>
    <row r="4" spans="1:13" ht="12.75" customHeight="1" x14ac:dyDescent="0.2">
      <c r="A4" s="207" t="s">
        <v>168</v>
      </c>
      <c r="B4" s="207"/>
      <c r="C4" s="207"/>
      <c r="D4" s="41">
        <f>Итог.!AT146</f>
        <v>5412.9768621953535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SUM(D10:D71)</f>
        <v>2324.6297046711766</v>
      </c>
      <c r="K5" s="42"/>
    </row>
    <row r="6" spans="1:13" x14ac:dyDescent="0.2">
      <c r="A6" s="202" t="s">
        <v>162</v>
      </c>
      <c r="B6" s="202"/>
      <c r="C6" s="202"/>
      <c r="D6" s="41">
        <v>0.5</v>
      </c>
      <c r="K6" s="42"/>
    </row>
    <row r="7" spans="1:13" ht="13.5" customHeight="1" x14ac:dyDescent="0.2">
      <c r="A7" s="203" t="s">
        <v>163</v>
      </c>
      <c r="B7" s="203"/>
      <c r="C7" s="203"/>
      <c r="D7" s="44">
        <v>1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13" t="s">
        <v>11</v>
      </c>
      <c r="B10" s="14" t="s">
        <v>12</v>
      </c>
      <c r="C10" s="15" t="s">
        <v>13</v>
      </c>
      <c r="D10" s="57">
        <f>VLOOKUP(A10&amp;B10,Итог.!$AN$6:$BW$217,7,FALSE)</f>
        <v>457.93640038991305</v>
      </c>
      <c r="E10" s="52">
        <v>2</v>
      </c>
      <c r="F10" s="53">
        <f>VLOOKUP(E10,баллы!$A$2:$B$103,2,FALSE)</f>
        <v>85</v>
      </c>
      <c r="G10" s="54">
        <f>(F10*(1+$D$6)*$D$3/100)*$D$7</f>
        <v>159.375</v>
      </c>
      <c r="L10" s="55" t="str">
        <f t="shared" ref="L10:L41" si="0">A10&amp;B10</f>
        <v>МелешкевичВиктор</v>
      </c>
      <c r="M10" s="56">
        <f t="shared" ref="M10:M49" si="1">G10</f>
        <v>159.375</v>
      </c>
    </row>
    <row r="11" spans="1:13" x14ac:dyDescent="0.2">
      <c r="A11" s="19" t="s">
        <v>16</v>
      </c>
      <c r="B11" s="20" t="s">
        <v>17</v>
      </c>
      <c r="C11" s="21" t="s">
        <v>18</v>
      </c>
      <c r="D11" s="57">
        <f>VLOOKUP(A11&amp;B11,Итог.!$AN$6:$BW$217,7,FALSE)</f>
        <v>372.16864258447634</v>
      </c>
      <c r="E11" s="58">
        <v>4</v>
      </c>
      <c r="F11" s="59">
        <f>VLOOKUP(E11,баллы!$A$2:$B$103,2,FALSE)</f>
        <v>64</v>
      </c>
      <c r="G11" s="60">
        <f t="shared" ref="G11:G18" si="2">(F11*(1+$D$6)*$D$3/100)*$D$7</f>
        <v>120</v>
      </c>
      <c r="L11" s="55" t="str">
        <f t="shared" si="0"/>
        <v>ГординРоман</v>
      </c>
      <c r="M11" s="56">
        <f t="shared" si="1"/>
        <v>120</v>
      </c>
    </row>
    <row r="12" spans="1:13" x14ac:dyDescent="0.2">
      <c r="A12" s="19" t="s">
        <v>14</v>
      </c>
      <c r="B12" s="20" t="s">
        <v>15</v>
      </c>
      <c r="C12" s="22" t="s">
        <v>10</v>
      </c>
      <c r="D12" s="57">
        <f>VLOOKUP(A12&amp;B12,Итог.!$AN$6:$BW$217,7,FALSE)</f>
        <v>529.0279568704741</v>
      </c>
      <c r="E12" s="58">
        <v>5</v>
      </c>
      <c r="F12" s="59">
        <f>VLOOKUP(E12,баллы!$A$2:$B$103,2,FALSE)</f>
        <v>55</v>
      </c>
      <c r="G12" s="60">
        <f t="shared" si="2"/>
        <v>103.125</v>
      </c>
      <c r="L12" s="55" t="str">
        <f t="shared" si="0"/>
        <v>ШитовАндрей</v>
      </c>
      <c r="M12" s="56">
        <f t="shared" si="1"/>
        <v>103.125</v>
      </c>
    </row>
    <row r="13" spans="1:13" x14ac:dyDescent="0.2">
      <c r="A13" s="19" t="s">
        <v>38</v>
      </c>
      <c r="B13" s="20" t="s">
        <v>24</v>
      </c>
      <c r="C13" s="21" t="s">
        <v>10</v>
      </c>
      <c r="D13" s="57">
        <f>VLOOKUP(A13&amp;B13,Итог.!$AN$6:$BW$217,7,FALSE)</f>
        <v>412.91145124388277</v>
      </c>
      <c r="E13" s="58">
        <v>6</v>
      </c>
      <c r="F13" s="59">
        <f>VLOOKUP(E13,баллы!$A$2:$B$103,2,FALSE)</f>
        <v>47</v>
      </c>
      <c r="G13" s="60">
        <f t="shared" si="2"/>
        <v>88.125</v>
      </c>
      <c r="L13" s="55" t="str">
        <f t="shared" si="0"/>
        <v>ЦоколовАлексей</v>
      </c>
      <c r="M13" s="56">
        <f t="shared" si="1"/>
        <v>88.125</v>
      </c>
    </row>
    <row r="14" spans="1:13" x14ac:dyDescent="0.2">
      <c r="A14" s="19" t="s">
        <v>25</v>
      </c>
      <c r="B14" s="20" t="s">
        <v>26</v>
      </c>
      <c r="C14" s="21" t="s">
        <v>10</v>
      </c>
      <c r="D14" s="57">
        <f>VLOOKUP(A14&amp;B14,Итог.!$AN$6:$BW$217,7,FALSE)</f>
        <v>276.20192462236236</v>
      </c>
      <c r="E14" s="58">
        <v>8</v>
      </c>
      <c r="F14" s="59">
        <f>VLOOKUP(E14,баллы!$A$2:$B$103,2,FALSE)</f>
        <v>34</v>
      </c>
      <c r="G14" s="60">
        <f t="shared" si="2"/>
        <v>63.75</v>
      </c>
      <c r="L14" s="55" t="str">
        <f t="shared" si="0"/>
        <v>ИсламовДенис</v>
      </c>
      <c r="M14" s="56">
        <f t="shared" si="1"/>
        <v>63.75</v>
      </c>
    </row>
    <row r="15" spans="1:13" x14ac:dyDescent="0.2">
      <c r="A15" s="19" t="s">
        <v>133</v>
      </c>
      <c r="B15" s="20" t="s">
        <v>135</v>
      </c>
      <c r="C15" s="21" t="s">
        <v>134</v>
      </c>
      <c r="D15" s="57">
        <f>VLOOKUP(A15&amp;B15,Итог.!$AN$6:$BW$217,7,FALSE)</f>
        <v>0</v>
      </c>
      <c r="E15" s="58">
        <v>17</v>
      </c>
      <c r="F15" s="59">
        <f>VLOOKUP(E15,баллы!$A$2:$B$103,2,FALSE)</f>
        <v>10</v>
      </c>
      <c r="G15" s="60">
        <f t="shared" si="2"/>
        <v>18.75</v>
      </c>
      <c r="L15" s="55" t="str">
        <f t="shared" si="0"/>
        <v>СучковВалентин</v>
      </c>
      <c r="M15" s="56">
        <f t="shared" si="1"/>
        <v>18.75</v>
      </c>
    </row>
    <row r="16" spans="1:13" x14ac:dyDescent="0.2">
      <c r="A16" s="19" t="s">
        <v>238</v>
      </c>
      <c r="B16" s="20" t="s">
        <v>65</v>
      </c>
      <c r="C16" s="21" t="s">
        <v>134</v>
      </c>
      <c r="D16" s="57">
        <f>VLOOKUP(A16&amp;B16,Итог.!$AN$6:$BW$217,7,FALSE)</f>
        <v>35.704637555808382</v>
      </c>
      <c r="E16" s="58">
        <v>25</v>
      </c>
      <c r="F16" s="59">
        <f>VLOOKUP(E16,баллы!$A$2:$B$103,2,FALSE)</f>
        <v>1</v>
      </c>
      <c r="G16" s="60">
        <f t="shared" si="2"/>
        <v>1.875</v>
      </c>
      <c r="L16" s="55" t="str">
        <f t="shared" si="0"/>
        <v>ГорбуновСергей</v>
      </c>
      <c r="M16" s="56">
        <f t="shared" si="1"/>
        <v>1.875</v>
      </c>
    </row>
    <row r="17" spans="1:13" x14ac:dyDescent="0.2">
      <c r="A17" s="19" t="s">
        <v>77</v>
      </c>
      <c r="B17" s="20" t="s">
        <v>15</v>
      </c>
      <c r="C17" s="21" t="s">
        <v>10</v>
      </c>
      <c r="D17" s="57">
        <f>VLOOKUP(A17&amp;B17,Итог.!$AN$6:$BW$217,7,FALSE)</f>
        <v>78.916064871375511</v>
      </c>
      <c r="E17" s="58">
        <v>25</v>
      </c>
      <c r="F17" s="59">
        <f>VLOOKUP(E17,баллы!$A$2:$B$103,2,FALSE)</f>
        <v>1</v>
      </c>
      <c r="G17" s="60">
        <f t="shared" si="2"/>
        <v>1.875</v>
      </c>
      <c r="L17" s="55" t="str">
        <f t="shared" si="0"/>
        <v>БарулинАндрей</v>
      </c>
      <c r="M17" s="56">
        <f t="shared" si="1"/>
        <v>1.875</v>
      </c>
    </row>
    <row r="18" spans="1:13" x14ac:dyDescent="0.2">
      <c r="A18" s="19" t="s">
        <v>45</v>
      </c>
      <c r="B18" s="20" t="s">
        <v>46</v>
      </c>
      <c r="C18" s="21" t="s">
        <v>18</v>
      </c>
      <c r="D18" s="57">
        <f>VLOOKUP(A18&amp;B18,Итог.!$AN$6:$BW$217,7,FALSE)</f>
        <v>161.76262653288384</v>
      </c>
      <c r="E18" s="58">
        <v>25</v>
      </c>
      <c r="F18" s="59">
        <f>VLOOKUP(E18,баллы!$A$2:$B$103,2,FALSE)</f>
        <v>1</v>
      </c>
      <c r="G18" s="60">
        <f t="shared" si="2"/>
        <v>1.875</v>
      </c>
      <c r="L18" s="55" t="str">
        <f t="shared" si="0"/>
        <v>ВиноградовГлеб</v>
      </c>
      <c r="M18" s="56">
        <f t="shared" si="1"/>
        <v>1.875</v>
      </c>
    </row>
    <row r="19" spans="1:13" x14ac:dyDescent="0.2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>
        <f>SUM(G10:G49)</f>
        <v>558.75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204" t="str">
        <f>Contests!F11</f>
        <v>25-26.06.2011, Саратов, Style'64 Contest</v>
      </c>
      <c r="B1" s="204"/>
      <c r="C1" s="204"/>
      <c r="D1" s="204"/>
    </row>
    <row r="2" spans="1:13" x14ac:dyDescent="0.2">
      <c r="A2" s="37" t="str">
        <f>Contests!C1</f>
        <v>Фристайл слалом, мужчины</v>
      </c>
      <c r="B2" s="38"/>
      <c r="C2" s="38"/>
      <c r="D2" s="39"/>
    </row>
    <row r="3" spans="1:13" ht="12.75" customHeight="1" x14ac:dyDescent="0.2">
      <c r="A3" s="205" t="s">
        <v>161</v>
      </c>
      <c r="B3" s="205"/>
      <c r="C3" s="205"/>
      <c r="D3" s="40">
        <v>100</v>
      </c>
    </row>
    <row r="4" spans="1:13" ht="12.75" customHeight="1" x14ac:dyDescent="0.2">
      <c r="A4" s="207" t="s">
        <v>168</v>
      </c>
      <c r="B4" s="207"/>
      <c r="C4" s="207"/>
      <c r="D4" s="41">
        <f>Итог.!AU146</f>
        <v>5392.1328563691577</v>
      </c>
      <c r="K4" s="42"/>
    </row>
    <row r="5" spans="1:13" ht="12.75" customHeight="1" x14ac:dyDescent="0.2">
      <c r="A5" s="207" t="s">
        <v>169</v>
      </c>
      <c r="B5" s="207"/>
      <c r="C5" s="207"/>
      <c r="D5" s="43">
        <f>SUM(D10:D51)</f>
        <v>370.74576649991724</v>
      </c>
      <c r="K5" s="42"/>
    </row>
    <row r="6" spans="1:13" x14ac:dyDescent="0.2">
      <c r="A6" s="202" t="s">
        <v>162</v>
      </c>
      <c r="B6" s="202"/>
      <c r="C6" s="202"/>
      <c r="D6" s="41">
        <f>D5/D4</f>
        <v>6.8756793716978681E-2</v>
      </c>
      <c r="K6" s="42"/>
    </row>
    <row r="7" spans="1:13" ht="13.5" customHeight="1" x14ac:dyDescent="0.2">
      <c r="A7" s="203" t="s">
        <v>163</v>
      </c>
      <c r="B7" s="203"/>
      <c r="C7" s="203"/>
      <c r="D7" s="44">
        <v>0.85</v>
      </c>
      <c r="K7" s="42"/>
    </row>
    <row r="8" spans="1:13" x14ac:dyDescent="0.2">
      <c r="K8" s="42"/>
    </row>
    <row r="9" spans="1:13" s="12" customFormat="1" ht="27" customHeight="1" x14ac:dyDescent="0.2">
      <c r="A9" s="45" t="s">
        <v>0</v>
      </c>
      <c r="B9" s="46" t="s">
        <v>1</v>
      </c>
      <c r="C9" s="47" t="s">
        <v>2</v>
      </c>
      <c r="D9" s="48" t="s">
        <v>170</v>
      </c>
      <c r="E9" s="49" t="s">
        <v>165</v>
      </c>
      <c r="F9" s="9" t="s">
        <v>166</v>
      </c>
      <c r="G9" s="48" t="s">
        <v>3</v>
      </c>
      <c r="I9" s="10"/>
      <c r="J9" s="10"/>
      <c r="L9" s="50" t="s">
        <v>167</v>
      </c>
      <c r="M9" s="50"/>
    </row>
    <row r="10" spans="1:13" x14ac:dyDescent="0.2">
      <c r="A10" s="13" t="s">
        <v>32</v>
      </c>
      <c r="B10" s="14" t="s">
        <v>33</v>
      </c>
      <c r="C10" s="165" t="s">
        <v>10</v>
      </c>
      <c r="D10" s="51">
        <f>VLOOKUP(A10&amp;B10,Итог.!$AN$6:$BW$217,8,FALSE)</f>
        <v>225.25762977541686</v>
      </c>
      <c r="E10" s="52">
        <v>1</v>
      </c>
      <c r="F10" s="53">
        <f>VLOOKUP(E10,баллы!$A$2:$B$103,2,FALSE)</f>
        <v>100</v>
      </c>
      <c r="G10" s="54">
        <f>(F10*(1+$D$6)*$D$3/100)*$D$7</f>
        <v>90.844327465943181</v>
      </c>
      <c r="L10" s="55" t="str">
        <f t="shared" ref="L10:L41" si="0">A10&amp;B10</f>
        <v>РязанцевКирилл</v>
      </c>
      <c r="M10" s="56">
        <f t="shared" ref="M10:M49" si="1">G10</f>
        <v>90.844327465943181</v>
      </c>
    </row>
    <row r="11" spans="1:13" x14ac:dyDescent="0.2">
      <c r="A11" s="19" t="s">
        <v>235</v>
      </c>
      <c r="B11" s="20" t="s">
        <v>122</v>
      </c>
      <c r="C11" s="183" t="s">
        <v>10</v>
      </c>
      <c r="D11" s="57">
        <f>VLOOKUP(A11&amp;B11,Итог.!$AN$6:$BW$217,8,FALSE)</f>
        <v>57.127420089293409</v>
      </c>
      <c r="E11" s="58">
        <v>2</v>
      </c>
      <c r="F11" s="59">
        <f>VLOOKUP(E11,баллы!$A$2:$B$103,2,FALSE)</f>
        <v>85</v>
      </c>
      <c r="G11" s="60">
        <f t="shared" ref="G11:G16" si="2">(F11*(1+$D$6)*$D$3/100)*$D$7</f>
        <v>77.217678346051713</v>
      </c>
      <c r="L11" s="55" t="str">
        <f t="shared" si="0"/>
        <v>ЛабычЕвгений</v>
      </c>
      <c r="M11" s="56">
        <f t="shared" si="1"/>
        <v>77.217678346051713</v>
      </c>
    </row>
    <row r="12" spans="1:13" x14ac:dyDescent="0.2">
      <c r="A12" s="19" t="s">
        <v>224</v>
      </c>
      <c r="B12" s="20" t="s">
        <v>225</v>
      </c>
      <c r="C12" s="162" t="s">
        <v>10</v>
      </c>
      <c r="D12" s="57">
        <f>VLOOKUP(A12&amp;B12,Итог.!$AN$6:$BW$217,8,FALSE)</f>
        <v>57.57308171063849</v>
      </c>
      <c r="E12" s="58">
        <v>3</v>
      </c>
      <c r="F12" s="59">
        <f>VLOOKUP(E12,баллы!$A$2:$B$103,2,FALSE)</f>
        <v>74</v>
      </c>
      <c r="G12" s="60">
        <f t="shared" si="2"/>
        <v>67.224802324797949</v>
      </c>
      <c r="L12" s="55" t="str">
        <f t="shared" si="0"/>
        <v>ОстроуховЛеонид</v>
      </c>
      <c r="M12" s="56">
        <f t="shared" si="1"/>
        <v>67.224802324797949</v>
      </c>
    </row>
    <row r="13" spans="1:13" x14ac:dyDescent="0.2">
      <c r="A13" s="19" t="s">
        <v>250</v>
      </c>
      <c r="B13" s="20" t="s">
        <v>9</v>
      </c>
      <c r="C13" s="21" t="s">
        <v>252</v>
      </c>
      <c r="D13" s="57">
        <f>VLOOKUP(A13&amp;B13,Итог.!$AN$6:$BW$217,8,FALSE)</f>
        <v>0</v>
      </c>
      <c r="E13" s="58">
        <v>4</v>
      </c>
      <c r="F13" s="59">
        <f>VLOOKUP(E13,баллы!$A$2:$B$103,2,FALSE)</f>
        <v>64</v>
      </c>
      <c r="G13" s="60">
        <f t="shared" si="2"/>
        <v>58.140369578203632</v>
      </c>
      <c r="L13" s="55" t="str">
        <f t="shared" si="0"/>
        <v>ТерёшкинДмитрий</v>
      </c>
      <c r="M13" s="56">
        <f t="shared" si="1"/>
        <v>58.140369578203632</v>
      </c>
    </row>
    <row r="14" spans="1:13" x14ac:dyDescent="0.2">
      <c r="A14" s="19" t="s">
        <v>69</v>
      </c>
      <c r="B14" s="20" t="s">
        <v>67</v>
      </c>
      <c r="C14" s="21" t="s">
        <v>252</v>
      </c>
      <c r="D14" s="57">
        <f>VLOOKUP(A14&amp;B14,Итог.!$AN$6:$BW$217,8,FALSE)</f>
        <v>0</v>
      </c>
      <c r="E14" s="58">
        <v>5</v>
      </c>
      <c r="F14" s="59">
        <f>VLOOKUP(E14,баллы!$A$2:$B$103,2,FALSE)</f>
        <v>55</v>
      </c>
      <c r="G14" s="60">
        <f t="shared" si="2"/>
        <v>49.964380106268749</v>
      </c>
      <c r="L14" s="55" t="str">
        <f t="shared" si="0"/>
        <v>АндреевАртем</v>
      </c>
      <c r="M14" s="56">
        <f t="shared" si="1"/>
        <v>49.964380106268749</v>
      </c>
    </row>
    <row r="15" spans="1:13" x14ac:dyDescent="0.2">
      <c r="A15" s="19" t="s">
        <v>251</v>
      </c>
      <c r="B15" s="20" t="s">
        <v>44</v>
      </c>
      <c r="C15" s="21" t="s">
        <v>252</v>
      </c>
      <c r="D15" s="57">
        <f>VLOOKUP(A15&amp;B15,Итог.!$AN$6:$BW$217,8,FALSE)</f>
        <v>0</v>
      </c>
      <c r="E15" s="58">
        <v>6</v>
      </c>
      <c r="F15" s="59">
        <f>VLOOKUP(E15,баллы!$A$2:$B$103,2,FALSE)</f>
        <v>47</v>
      </c>
      <c r="G15" s="60">
        <f t="shared" si="2"/>
        <v>42.696833908993298</v>
      </c>
      <c r="L15" s="55" t="str">
        <f t="shared" si="0"/>
        <v>ДовыдчикНиколай</v>
      </c>
      <c r="M15" s="56">
        <f t="shared" si="1"/>
        <v>42.696833908993298</v>
      </c>
    </row>
    <row r="16" spans="1:13" x14ac:dyDescent="0.2">
      <c r="A16" s="19" t="s">
        <v>175</v>
      </c>
      <c r="B16" s="20" t="s">
        <v>9</v>
      </c>
      <c r="C16" s="21" t="s">
        <v>117</v>
      </c>
      <c r="D16" s="57">
        <f>VLOOKUP(A16&amp;B16,Итог.!$AN$6:$BW$217,8,FALSE)</f>
        <v>30.787634924568518</v>
      </c>
      <c r="E16" s="58">
        <v>7</v>
      </c>
      <c r="F16" s="59">
        <f>VLOOKUP(E16,баллы!$A$2:$B$103,2,FALSE)</f>
        <v>40</v>
      </c>
      <c r="G16" s="60">
        <f t="shared" si="2"/>
        <v>36.337730986377267</v>
      </c>
      <c r="L16" s="55" t="str">
        <f t="shared" si="0"/>
        <v>ЗмеевДмитрий</v>
      </c>
      <c r="M16" s="56">
        <f t="shared" si="1"/>
        <v>36.337730986377267</v>
      </c>
    </row>
    <row r="17" spans="1:13" x14ac:dyDescent="0.2">
      <c r="A17" s="19"/>
      <c r="B17" s="20"/>
      <c r="C17" s="21"/>
      <c r="D17" s="57"/>
      <c r="E17" s="58"/>
      <c r="F17" s="59"/>
      <c r="G17" s="60"/>
      <c r="L17" s="55" t="str">
        <f t="shared" si="0"/>
        <v/>
      </c>
      <c r="M17" s="56">
        <f t="shared" si="1"/>
        <v>0</v>
      </c>
    </row>
    <row r="18" spans="1:13" x14ac:dyDescent="0.2">
      <c r="A18" s="19"/>
      <c r="B18" s="20"/>
      <c r="C18" s="21"/>
      <c r="D18" s="57"/>
      <c r="E18" s="58"/>
      <c r="F18" s="59"/>
      <c r="G18" s="60"/>
      <c r="L18" s="55" t="str">
        <f t="shared" si="0"/>
        <v/>
      </c>
      <c r="M18" s="56">
        <f t="shared" si="1"/>
        <v>0</v>
      </c>
    </row>
    <row r="19" spans="1:13" x14ac:dyDescent="0.2">
      <c r="A19" s="19"/>
      <c r="B19" s="20"/>
      <c r="C19" s="21"/>
      <c r="D19" s="57"/>
      <c r="E19" s="58"/>
      <c r="F19" s="59"/>
      <c r="G19" s="60"/>
      <c r="L19" s="55" t="str">
        <f t="shared" si="0"/>
        <v/>
      </c>
      <c r="M19" s="56">
        <f t="shared" si="1"/>
        <v>0</v>
      </c>
    </row>
    <row r="20" spans="1:13" x14ac:dyDescent="0.2">
      <c r="A20" s="19"/>
      <c r="B20" s="20"/>
      <c r="C20" s="21"/>
      <c r="D20" s="57"/>
      <c r="E20" s="58"/>
      <c r="F20" s="59"/>
      <c r="G20" s="60"/>
      <c r="L20" s="55" t="str">
        <f t="shared" si="0"/>
        <v/>
      </c>
      <c r="M20" s="56">
        <f t="shared" si="1"/>
        <v>0</v>
      </c>
    </row>
    <row r="21" spans="1:13" x14ac:dyDescent="0.2">
      <c r="A21" s="19"/>
      <c r="B21" s="20"/>
      <c r="C21" s="21"/>
      <c r="D21" s="57"/>
      <c r="E21" s="58"/>
      <c r="F21" s="59"/>
      <c r="G21" s="60"/>
      <c r="L21" s="55" t="str">
        <f t="shared" si="0"/>
        <v/>
      </c>
      <c r="M21" s="56">
        <f t="shared" si="1"/>
        <v>0</v>
      </c>
    </row>
    <row r="22" spans="1:13" x14ac:dyDescent="0.2">
      <c r="A22" s="19"/>
      <c r="B22" s="20"/>
      <c r="C22" s="21"/>
      <c r="D22" s="57"/>
      <c r="E22" s="58"/>
      <c r="F22" s="59"/>
      <c r="G22" s="60"/>
      <c r="L22" s="55" t="str">
        <f t="shared" si="0"/>
        <v/>
      </c>
      <c r="M22" s="56">
        <f t="shared" si="1"/>
        <v>0</v>
      </c>
    </row>
    <row r="23" spans="1:13" x14ac:dyDescent="0.2">
      <c r="A23" s="19"/>
      <c r="B23" s="20"/>
      <c r="C23" s="21"/>
      <c r="D23" s="57"/>
      <c r="E23" s="58"/>
      <c r="F23" s="59"/>
      <c r="G23" s="60"/>
      <c r="L23" s="55" t="str">
        <f t="shared" si="0"/>
        <v/>
      </c>
      <c r="M23" s="56">
        <f t="shared" si="1"/>
        <v>0</v>
      </c>
    </row>
    <row r="24" spans="1:13" x14ac:dyDescent="0.2">
      <c r="A24" s="19"/>
      <c r="B24" s="20"/>
      <c r="C24" s="21"/>
      <c r="D24" s="57"/>
      <c r="E24" s="58"/>
      <c r="F24" s="59"/>
      <c r="G24" s="60"/>
      <c r="L24" s="55" t="str">
        <f t="shared" si="0"/>
        <v/>
      </c>
      <c r="M24" s="56">
        <f t="shared" si="1"/>
        <v>0</v>
      </c>
    </row>
    <row r="25" spans="1:13" x14ac:dyDescent="0.2">
      <c r="A25" s="19"/>
      <c r="B25" s="20"/>
      <c r="C25" s="21"/>
      <c r="D25" s="57"/>
      <c r="E25" s="58"/>
      <c r="F25" s="59"/>
      <c r="G25" s="60"/>
      <c r="L25" s="55" t="str">
        <f t="shared" si="0"/>
        <v/>
      </c>
      <c r="M25" s="56">
        <f t="shared" si="1"/>
        <v>0</v>
      </c>
    </row>
    <row r="26" spans="1:13" x14ac:dyDescent="0.2">
      <c r="A26" s="19"/>
      <c r="B26" s="20"/>
      <c r="C26" s="21"/>
      <c r="D26" s="57"/>
      <c r="E26" s="58"/>
      <c r="F26" s="59"/>
      <c r="G26" s="60"/>
      <c r="L26" s="55" t="str">
        <f t="shared" si="0"/>
        <v/>
      </c>
      <c r="M26" s="56">
        <f t="shared" si="1"/>
        <v>0</v>
      </c>
    </row>
    <row r="27" spans="1:13" x14ac:dyDescent="0.2">
      <c r="A27" s="19"/>
      <c r="B27" s="20"/>
      <c r="C27" s="21"/>
      <c r="D27" s="57"/>
      <c r="E27" s="58"/>
      <c r="F27" s="59"/>
      <c r="G27" s="60"/>
      <c r="L27" s="55" t="str">
        <f t="shared" si="0"/>
        <v/>
      </c>
      <c r="M27" s="56">
        <f t="shared" si="1"/>
        <v>0</v>
      </c>
    </row>
    <row r="28" spans="1:13" x14ac:dyDescent="0.2">
      <c r="A28" s="19"/>
      <c r="B28" s="20"/>
      <c r="C28" s="21"/>
      <c r="D28" s="57"/>
      <c r="E28" s="58"/>
      <c r="F28" s="59"/>
      <c r="G28" s="60"/>
      <c r="L28" s="55" t="str">
        <f t="shared" si="0"/>
        <v/>
      </c>
      <c r="M28" s="56">
        <f t="shared" si="1"/>
        <v>0</v>
      </c>
    </row>
    <row r="29" spans="1:13" x14ac:dyDescent="0.2">
      <c r="A29" s="19"/>
      <c r="B29" s="20"/>
      <c r="C29" s="21"/>
      <c r="D29" s="57"/>
      <c r="E29" s="58"/>
      <c r="F29" s="59"/>
      <c r="G29" s="60"/>
      <c r="L29" s="55" t="str">
        <f t="shared" si="0"/>
        <v/>
      </c>
      <c r="M29" s="56">
        <f t="shared" si="1"/>
        <v>0</v>
      </c>
    </row>
    <row r="30" spans="1:13" x14ac:dyDescent="0.2">
      <c r="A30" s="19"/>
      <c r="B30" s="20"/>
      <c r="C30" s="21"/>
      <c r="D30" s="57"/>
      <c r="E30" s="58"/>
      <c r="F30" s="59"/>
      <c r="G30" s="60"/>
      <c r="L30" s="55" t="str">
        <f t="shared" si="0"/>
        <v/>
      </c>
      <c r="M30" s="56">
        <f t="shared" si="1"/>
        <v>0</v>
      </c>
    </row>
    <row r="31" spans="1:13" x14ac:dyDescent="0.2">
      <c r="A31" s="19"/>
      <c r="B31" s="20"/>
      <c r="C31" s="21"/>
      <c r="D31" s="57"/>
      <c r="E31" s="58"/>
      <c r="F31" s="59"/>
      <c r="G31" s="60"/>
      <c r="L31" s="55" t="str">
        <f t="shared" si="0"/>
        <v/>
      </c>
      <c r="M31" s="56">
        <f t="shared" si="1"/>
        <v>0</v>
      </c>
    </row>
    <row r="32" spans="1:13" x14ac:dyDescent="0.2">
      <c r="A32" s="19"/>
      <c r="B32" s="20"/>
      <c r="C32" s="21"/>
      <c r="D32" s="57"/>
      <c r="E32" s="58"/>
      <c r="F32" s="59"/>
      <c r="G32" s="60"/>
      <c r="L32" s="55" t="str">
        <f t="shared" si="0"/>
        <v/>
      </c>
      <c r="M32" s="56">
        <f t="shared" si="1"/>
        <v>0</v>
      </c>
    </row>
    <row r="33" spans="1:13" x14ac:dyDescent="0.2">
      <c r="A33" s="19"/>
      <c r="B33" s="20"/>
      <c r="C33" s="21"/>
      <c r="D33" s="57"/>
      <c r="E33" s="58"/>
      <c r="F33" s="59"/>
      <c r="G33" s="60"/>
      <c r="L33" s="55" t="str">
        <f t="shared" si="0"/>
        <v/>
      </c>
      <c r="M33" s="56">
        <f t="shared" si="1"/>
        <v>0</v>
      </c>
    </row>
    <row r="34" spans="1:13" x14ac:dyDescent="0.2">
      <c r="A34" s="19"/>
      <c r="B34" s="20"/>
      <c r="C34" s="21"/>
      <c r="D34" s="57"/>
      <c r="E34" s="58"/>
      <c r="F34" s="59"/>
      <c r="G34" s="60"/>
      <c r="L34" s="55" t="str">
        <f t="shared" si="0"/>
        <v/>
      </c>
      <c r="M34" s="56">
        <f t="shared" si="1"/>
        <v>0</v>
      </c>
    </row>
    <row r="35" spans="1:13" x14ac:dyDescent="0.2">
      <c r="A35" s="19"/>
      <c r="B35" s="20"/>
      <c r="C35" s="21"/>
      <c r="D35" s="57"/>
      <c r="E35" s="58"/>
      <c r="F35" s="59"/>
      <c r="G35" s="60"/>
      <c r="L35" s="55" t="str">
        <f t="shared" si="0"/>
        <v/>
      </c>
      <c r="M35" s="56">
        <f t="shared" si="1"/>
        <v>0</v>
      </c>
    </row>
    <row r="36" spans="1:13" x14ac:dyDescent="0.2">
      <c r="A36" s="19"/>
      <c r="B36" s="20"/>
      <c r="C36" s="21"/>
      <c r="D36" s="57"/>
      <c r="E36" s="58"/>
      <c r="F36" s="59"/>
      <c r="G36" s="60"/>
      <c r="L36" s="55" t="str">
        <f t="shared" si="0"/>
        <v/>
      </c>
      <c r="M36" s="56">
        <f t="shared" si="1"/>
        <v>0</v>
      </c>
    </row>
    <row r="37" spans="1:13" x14ac:dyDescent="0.2">
      <c r="A37" s="19"/>
      <c r="B37" s="20"/>
      <c r="C37" s="21"/>
      <c r="D37" s="57"/>
      <c r="E37" s="58"/>
      <c r="F37" s="59"/>
      <c r="G37" s="60"/>
      <c r="L37" s="55" t="str">
        <f t="shared" si="0"/>
        <v/>
      </c>
      <c r="M37" s="56">
        <f t="shared" si="1"/>
        <v>0</v>
      </c>
    </row>
    <row r="38" spans="1:13" x14ac:dyDescent="0.2">
      <c r="A38" s="19"/>
      <c r="B38" s="20"/>
      <c r="C38" s="21"/>
      <c r="D38" s="57"/>
      <c r="E38" s="58"/>
      <c r="F38" s="59"/>
      <c r="G38" s="60"/>
      <c r="L38" s="55" t="str">
        <f t="shared" si="0"/>
        <v/>
      </c>
      <c r="M38" s="56">
        <f t="shared" si="1"/>
        <v>0</v>
      </c>
    </row>
    <row r="39" spans="1:13" x14ac:dyDescent="0.2">
      <c r="A39" s="19"/>
      <c r="B39" s="20"/>
      <c r="C39" s="21"/>
      <c r="D39" s="57"/>
      <c r="E39" s="58"/>
      <c r="F39" s="59"/>
      <c r="G39" s="60"/>
      <c r="L39" s="55" t="str">
        <f t="shared" si="0"/>
        <v/>
      </c>
      <c r="M39" s="56">
        <f t="shared" si="1"/>
        <v>0</v>
      </c>
    </row>
    <row r="40" spans="1:13" x14ac:dyDescent="0.2">
      <c r="A40" s="19"/>
      <c r="B40" s="20"/>
      <c r="C40" s="22"/>
      <c r="D40" s="57"/>
      <c r="E40" s="58"/>
      <c r="F40" s="59"/>
      <c r="G40" s="60"/>
      <c r="L40" s="55" t="str">
        <f t="shared" si="0"/>
        <v/>
      </c>
      <c r="M40" s="56">
        <f t="shared" si="1"/>
        <v>0</v>
      </c>
    </row>
    <row r="41" spans="1:13" x14ac:dyDescent="0.2">
      <c r="A41" s="19"/>
      <c r="B41" s="20"/>
      <c r="C41" s="21"/>
      <c r="D41" s="57"/>
      <c r="E41" s="58"/>
      <c r="F41" s="59"/>
      <c r="G41" s="60"/>
      <c r="L41" s="55" t="str">
        <f t="shared" si="0"/>
        <v/>
      </c>
      <c r="M41" s="56">
        <f t="shared" si="1"/>
        <v>0</v>
      </c>
    </row>
    <row r="42" spans="1:13" x14ac:dyDescent="0.2">
      <c r="A42" s="19"/>
      <c r="B42" s="20"/>
      <c r="C42" s="21"/>
      <c r="D42" s="57"/>
      <c r="E42" s="58"/>
      <c r="F42" s="59"/>
      <c r="G42" s="60"/>
      <c r="L42" s="55"/>
      <c r="M42" s="56">
        <f t="shared" si="1"/>
        <v>0</v>
      </c>
    </row>
    <row r="43" spans="1:13" x14ac:dyDescent="0.2">
      <c r="A43" s="19"/>
      <c r="B43" s="20"/>
      <c r="C43" s="21"/>
      <c r="D43" s="57"/>
      <c r="E43" s="58"/>
      <c r="F43" s="59"/>
      <c r="G43" s="60"/>
      <c r="L43" s="55"/>
      <c r="M43" s="56">
        <f t="shared" si="1"/>
        <v>0</v>
      </c>
    </row>
    <row r="44" spans="1:13" x14ac:dyDescent="0.2">
      <c r="A44" s="19"/>
      <c r="B44" s="20"/>
      <c r="C44" s="21"/>
      <c r="D44" s="57"/>
      <c r="E44" s="58"/>
      <c r="F44" s="59"/>
      <c r="G44" s="60"/>
      <c r="L44" s="55"/>
      <c r="M44" s="56">
        <f t="shared" si="1"/>
        <v>0</v>
      </c>
    </row>
    <row r="45" spans="1:13" x14ac:dyDescent="0.2">
      <c r="A45" s="19"/>
      <c r="B45" s="20"/>
      <c r="C45" s="21"/>
      <c r="D45" s="57"/>
      <c r="E45" s="58"/>
      <c r="F45" s="59"/>
      <c r="G45" s="60"/>
      <c r="L45" s="55"/>
      <c r="M45" s="56">
        <f t="shared" si="1"/>
        <v>0</v>
      </c>
    </row>
    <row r="46" spans="1:13" x14ac:dyDescent="0.2">
      <c r="A46" s="19"/>
      <c r="B46" s="20"/>
      <c r="C46" s="21"/>
      <c r="D46" s="57"/>
      <c r="E46" s="58"/>
      <c r="F46" s="59"/>
      <c r="G46" s="60"/>
      <c r="L46" s="55"/>
      <c r="M46" s="56">
        <f t="shared" si="1"/>
        <v>0</v>
      </c>
    </row>
    <row r="47" spans="1:13" x14ac:dyDescent="0.2">
      <c r="A47" s="19"/>
      <c r="B47" s="20"/>
      <c r="C47" s="22"/>
      <c r="D47" s="57"/>
      <c r="E47" s="58"/>
      <c r="F47" s="59"/>
      <c r="G47" s="60"/>
      <c r="L47" s="55"/>
      <c r="M47" s="56">
        <f t="shared" si="1"/>
        <v>0</v>
      </c>
    </row>
    <row r="48" spans="1:13" x14ac:dyDescent="0.2">
      <c r="A48" s="19"/>
      <c r="B48" s="20"/>
      <c r="C48" s="22"/>
      <c r="D48" s="57"/>
      <c r="E48" s="58"/>
      <c r="F48" s="59"/>
      <c r="G48" s="60"/>
      <c r="L48" s="55"/>
      <c r="M48" s="56">
        <f t="shared" si="1"/>
        <v>0</v>
      </c>
    </row>
    <row r="49" spans="1:13" x14ac:dyDescent="0.2">
      <c r="A49" s="25"/>
      <c r="B49" s="26"/>
      <c r="C49" s="61"/>
      <c r="D49" s="62"/>
      <c r="E49" s="63"/>
      <c r="F49" s="64"/>
      <c r="G49" s="65"/>
      <c r="L49" s="68"/>
      <c r="M49" s="66">
        <f t="shared" si="1"/>
        <v>0</v>
      </c>
    </row>
    <row r="50" spans="1:13" x14ac:dyDescent="0.2">
      <c r="F50" s="10"/>
      <c r="L50" s="67"/>
    </row>
    <row r="51" spans="1:13" ht="27.75" customHeight="1" x14ac:dyDescent="0.2">
      <c r="G51" s="30">
        <f>SUM(G10:G49)</f>
        <v>422.4261227166358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Contests</vt:lpstr>
      <vt:lpstr>Итог.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баллы</vt:lpstr>
      <vt:lpstr>Итог.!Область_печати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Dlinn</dc:creator>
  <cp:lastModifiedBy>Dlinn</cp:lastModifiedBy>
  <cp:lastPrinted>2011-11-20T15:36:51Z</cp:lastPrinted>
  <dcterms:created xsi:type="dcterms:W3CDTF">2009-09-18T19:57:49Z</dcterms:created>
  <dcterms:modified xsi:type="dcterms:W3CDTF">2011-11-29T20:11:27Z</dcterms:modified>
</cp:coreProperties>
</file>