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6380" windowHeight="8190" tabRatio="819" activeTab="1"/>
  </bookViews>
  <sheets>
    <sheet name="Contests" sheetId="16" r:id="rId1"/>
    <sheet name="Итог." sheetId="1" r:id="rId2"/>
    <sheet name="1" sheetId="2" r:id="rId3"/>
    <sheet name="2" sheetId="3" r:id="rId4"/>
    <sheet name="3" sheetId="4" r:id="rId5"/>
    <sheet name="4" sheetId="5" r:id="rId6"/>
    <sheet name="5" sheetId="6" r:id="rId7"/>
    <sheet name="6" sheetId="7" r:id="rId8"/>
    <sheet name="7" sheetId="8" r:id="rId9"/>
    <sheet name="8" sheetId="9" r:id="rId10"/>
    <sheet name="9" sheetId="10" r:id="rId11"/>
    <sheet name="10" sheetId="11" r:id="rId12"/>
    <sheet name="11" sheetId="14" r:id="rId13"/>
    <sheet name="12" sheetId="15" r:id="rId14"/>
    <sheet name="13" sheetId="17" r:id="rId15"/>
    <sheet name="14" sheetId="18" r:id="rId16"/>
    <sheet name="15" sheetId="19" r:id="rId17"/>
    <sheet name="баллы" sheetId="12" r:id="rId18"/>
  </sheets>
  <definedNames>
    <definedName name="_xlnm.Print_Area" localSheetId="1">Итог.!$A$1:$AJ$95</definedName>
  </definedNames>
  <calcPr calcId="145621"/>
</workbook>
</file>

<file path=xl/calcChain.xml><?xml version="1.0" encoding="utf-8"?>
<calcChain xmlns="http://schemas.openxmlformats.org/spreadsheetml/2006/main">
  <c r="AG136" i="1" l="1"/>
  <c r="G13" i="18"/>
  <c r="G11" i="18"/>
  <c r="F14" i="18"/>
  <c r="G14" i="18" s="1"/>
  <c r="F12" i="18"/>
  <c r="G12" i="18" s="1"/>
  <c r="F11" i="18"/>
  <c r="F21" i="10" l="1"/>
  <c r="F20" i="10"/>
  <c r="F19" i="10"/>
  <c r="F18" i="10"/>
  <c r="F17" i="10"/>
  <c r="F16" i="10"/>
  <c r="F15" i="10"/>
  <c r="F14" i="10"/>
  <c r="F13" i="10"/>
  <c r="F12" i="10"/>
  <c r="F11" i="10"/>
  <c r="F17" i="9"/>
  <c r="F16" i="9"/>
  <c r="F15" i="9"/>
  <c r="F14" i="9"/>
  <c r="F13" i="9"/>
  <c r="F12" i="9"/>
  <c r="F11" i="9"/>
  <c r="F10" i="9"/>
  <c r="F16" i="8" l="1"/>
  <c r="F15" i="8"/>
  <c r="F14" i="8"/>
  <c r="F13" i="8"/>
  <c r="F12" i="8"/>
  <c r="F11" i="8"/>
  <c r="C19" i="12" l="1"/>
  <c r="F13" i="7"/>
  <c r="F12" i="7"/>
  <c r="F11" i="7"/>
  <c r="F12" i="6" l="1"/>
  <c r="G12" i="6" s="1"/>
  <c r="F11" i="6"/>
  <c r="G11" i="6" s="1"/>
  <c r="F10" i="6"/>
  <c r="F21" i="4" l="1"/>
  <c r="F20" i="4"/>
  <c r="F19" i="4"/>
  <c r="F18" i="4"/>
  <c r="F17" i="4"/>
  <c r="F16" i="4"/>
  <c r="F15" i="4"/>
  <c r="F14" i="4"/>
  <c r="F13" i="4"/>
  <c r="F12" i="4"/>
  <c r="F11" i="4"/>
  <c r="F12" i="3" l="1"/>
  <c r="F13" i="3"/>
  <c r="F14" i="3"/>
  <c r="F15" i="3"/>
  <c r="F16" i="3"/>
  <c r="F17" i="3"/>
  <c r="F19" i="2"/>
  <c r="F17" i="2"/>
  <c r="F16" i="2"/>
  <c r="F15" i="2"/>
  <c r="F14" i="2"/>
  <c r="F13" i="2"/>
  <c r="F12" i="2"/>
  <c r="AM129" i="1" l="1"/>
  <c r="AN129" i="1"/>
  <c r="AM130" i="1"/>
  <c r="AN130" i="1"/>
  <c r="AM131" i="1"/>
  <c r="AN131" i="1"/>
  <c r="AM132" i="1"/>
  <c r="AN132" i="1"/>
  <c r="AM133" i="1"/>
  <c r="AN133" i="1"/>
  <c r="F11" i="3"/>
  <c r="F11" i="2" l="1"/>
  <c r="AN126" i="1"/>
  <c r="AN127" i="1"/>
  <c r="AN128" i="1"/>
  <c r="AM126" i="1"/>
  <c r="AM127" i="1"/>
  <c r="AM128" i="1"/>
  <c r="AN125" i="1" l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F10" i="15"/>
  <c r="F10" i="14"/>
  <c r="G10" i="14" s="1"/>
  <c r="F10" i="11"/>
  <c r="F10" i="10"/>
  <c r="F10" i="8"/>
  <c r="F19" i="16"/>
  <c r="A1" i="19" s="1"/>
  <c r="F18" i="16"/>
  <c r="BB5" i="1"/>
  <c r="BB136" i="1"/>
  <c r="D4" i="19" s="1"/>
  <c r="F17" i="16"/>
  <c r="A2" i="19"/>
  <c r="F10" i="19"/>
  <c r="L10" i="19"/>
  <c r="L11" i="19"/>
  <c r="M11" i="19"/>
  <c r="L12" i="19"/>
  <c r="M12" i="19"/>
  <c r="L13" i="19"/>
  <c r="M13" i="19"/>
  <c r="L14" i="19"/>
  <c r="M14" i="19"/>
  <c r="L15" i="19"/>
  <c r="M15" i="19"/>
  <c r="L16" i="19"/>
  <c r="M16" i="19"/>
  <c r="L17" i="19"/>
  <c r="M17" i="19"/>
  <c r="L18" i="19"/>
  <c r="M18" i="19"/>
  <c r="L19" i="19"/>
  <c r="M19" i="19"/>
  <c r="L20" i="19"/>
  <c r="M20" i="19"/>
  <c r="L21" i="19"/>
  <c r="M21" i="19"/>
  <c r="L22" i="19"/>
  <c r="M22" i="19"/>
  <c r="L23" i="19"/>
  <c r="M23" i="19"/>
  <c r="L24" i="19"/>
  <c r="M24" i="19"/>
  <c r="L25" i="19"/>
  <c r="M25" i="19"/>
  <c r="L26" i="19"/>
  <c r="M26" i="19"/>
  <c r="L27" i="19"/>
  <c r="M27" i="19"/>
  <c r="L28" i="19"/>
  <c r="M28" i="19"/>
  <c r="L29" i="19"/>
  <c r="M29" i="19"/>
  <c r="L30" i="19"/>
  <c r="M30" i="19"/>
  <c r="L31" i="19"/>
  <c r="M31" i="19"/>
  <c r="L32" i="19"/>
  <c r="M32" i="19"/>
  <c r="L33" i="19"/>
  <c r="M33" i="19"/>
  <c r="L34" i="19"/>
  <c r="M34" i="19"/>
  <c r="L35" i="19"/>
  <c r="M35" i="19"/>
  <c r="L36" i="19"/>
  <c r="M36" i="19"/>
  <c r="L37" i="19"/>
  <c r="M37" i="19"/>
  <c r="L38" i="19"/>
  <c r="M38" i="19"/>
  <c r="L39" i="19"/>
  <c r="M39" i="19"/>
  <c r="L40" i="19"/>
  <c r="M40" i="19"/>
  <c r="M41" i="19"/>
  <c r="M42" i="19"/>
  <c r="M43" i="19"/>
  <c r="M44" i="19"/>
  <c r="M45" i="19"/>
  <c r="M46" i="19"/>
  <c r="M47" i="19"/>
  <c r="M48" i="19"/>
  <c r="M49" i="19"/>
  <c r="A2" i="18"/>
  <c r="F10" i="18"/>
  <c r="L10" i="18"/>
  <c r="L11" i="18"/>
  <c r="M11" i="18"/>
  <c r="L12" i="18"/>
  <c r="M12" i="18"/>
  <c r="L13" i="18"/>
  <c r="M13" i="18"/>
  <c r="L14" i="18"/>
  <c r="M14" i="18"/>
  <c r="L15" i="18"/>
  <c r="M15" i="18"/>
  <c r="L16" i="18"/>
  <c r="M16" i="18"/>
  <c r="L17" i="18"/>
  <c r="M17" i="18"/>
  <c r="L18" i="18"/>
  <c r="M18" i="18"/>
  <c r="L19" i="18"/>
  <c r="M19" i="18"/>
  <c r="L20" i="18"/>
  <c r="M20" i="18"/>
  <c r="L21" i="18"/>
  <c r="M21" i="18"/>
  <c r="L22" i="18"/>
  <c r="M22" i="18"/>
  <c r="L23" i="18"/>
  <c r="M23" i="18"/>
  <c r="L24" i="18"/>
  <c r="M24" i="18"/>
  <c r="L25" i="18"/>
  <c r="M25" i="18"/>
  <c r="L26" i="18"/>
  <c r="M26" i="18"/>
  <c r="L27" i="18"/>
  <c r="M27" i="18"/>
  <c r="L28" i="18"/>
  <c r="M28" i="18"/>
  <c r="L29" i="18"/>
  <c r="M29" i="18"/>
  <c r="L30" i="18"/>
  <c r="M30" i="18"/>
  <c r="L31" i="18"/>
  <c r="M31" i="18"/>
  <c r="L32" i="18"/>
  <c r="M32" i="18"/>
  <c r="L33" i="18"/>
  <c r="M33" i="18"/>
  <c r="L34" i="18"/>
  <c r="M34" i="18"/>
  <c r="L35" i="18"/>
  <c r="M35" i="18"/>
  <c r="L36" i="18"/>
  <c r="M36" i="18"/>
  <c r="L37" i="18"/>
  <c r="M37" i="18"/>
  <c r="L38" i="18"/>
  <c r="M38" i="18"/>
  <c r="L39" i="18"/>
  <c r="M39" i="18"/>
  <c r="L40" i="18"/>
  <c r="M40" i="18"/>
  <c r="M41" i="18"/>
  <c r="M42" i="18"/>
  <c r="M43" i="18"/>
  <c r="M44" i="18"/>
  <c r="M45" i="18"/>
  <c r="M46" i="18"/>
  <c r="M47" i="18"/>
  <c r="M48" i="18"/>
  <c r="M49" i="18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F10" i="2"/>
  <c r="L10" i="2"/>
  <c r="M29" i="2"/>
  <c r="M31" i="2"/>
  <c r="M30" i="2"/>
  <c r="M32" i="2"/>
  <c r="M28" i="2"/>
  <c r="F5" i="16"/>
  <c r="S5" i="1" s="1"/>
  <c r="AN5" i="1" s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F10" i="17"/>
  <c r="L10" i="17"/>
  <c r="A2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M23" i="17"/>
  <c r="L24" i="17"/>
  <c r="M24" i="17"/>
  <c r="L25" i="17"/>
  <c r="M25" i="17"/>
  <c r="L26" i="17"/>
  <c r="M26" i="17"/>
  <c r="L27" i="17"/>
  <c r="M27" i="17"/>
  <c r="L28" i="17"/>
  <c r="M28" i="17"/>
  <c r="L29" i="17"/>
  <c r="M29" i="17"/>
  <c r="L30" i="17"/>
  <c r="M30" i="17"/>
  <c r="L31" i="17"/>
  <c r="M31" i="17"/>
  <c r="L32" i="17"/>
  <c r="M32" i="17"/>
  <c r="L33" i="17"/>
  <c r="M33" i="17"/>
  <c r="L34" i="17"/>
  <c r="M34" i="17"/>
  <c r="L35" i="17"/>
  <c r="M35" i="17"/>
  <c r="L36" i="17"/>
  <c r="M36" i="17"/>
  <c r="L37" i="17"/>
  <c r="M37" i="17"/>
  <c r="L38" i="17"/>
  <c r="M38" i="17"/>
  <c r="L39" i="17"/>
  <c r="M39" i="17"/>
  <c r="L40" i="17"/>
  <c r="M40" i="17"/>
  <c r="M41" i="17"/>
  <c r="M42" i="17"/>
  <c r="M43" i="17"/>
  <c r="M44" i="17"/>
  <c r="M45" i="17"/>
  <c r="M46" i="17"/>
  <c r="M47" i="17"/>
  <c r="M48" i="17"/>
  <c r="M49" i="17"/>
  <c r="M12" i="15"/>
  <c r="M13" i="15"/>
  <c r="M11" i="15"/>
  <c r="F10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F10" i="7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10" i="7"/>
  <c r="L11" i="7"/>
  <c r="L12" i="7"/>
  <c r="L13" i="7"/>
  <c r="L14" i="7"/>
  <c r="L15" i="7"/>
  <c r="L16" i="7"/>
  <c r="L17" i="7"/>
  <c r="L18" i="7"/>
  <c r="M16" i="7"/>
  <c r="M17" i="7"/>
  <c r="M18" i="7"/>
  <c r="L10" i="8"/>
  <c r="L11" i="8"/>
  <c r="L12" i="8"/>
  <c r="L13" i="8"/>
  <c r="L14" i="8"/>
  <c r="L15" i="8"/>
  <c r="L16" i="8"/>
  <c r="L17" i="8"/>
  <c r="L18" i="8"/>
  <c r="L19" i="8"/>
  <c r="L20" i="8"/>
  <c r="L21" i="8"/>
  <c r="M19" i="8"/>
  <c r="M20" i="8"/>
  <c r="M21" i="8"/>
  <c r="L10" i="9"/>
  <c r="L11" i="9"/>
  <c r="L12" i="9"/>
  <c r="L13" i="9"/>
  <c r="L14" i="9"/>
  <c r="L15" i="9"/>
  <c r="L16" i="9"/>
  <c r="L17" i="9"/>
  <c r="L18" i="9"/>
  <c r="L19" i="9"/>
  <c r="L20" i="9"/>
  <c r="L21" i="9"/>
  <c r="L10" i="10"/>
  <c r="L11" i="10"/>
  <c r="L12" i="10"/>
  <c r="L13" i="10"/>
  <c r="L14" i="10"/>
  <c r="L10" i="11"/>
  <c r="L11" i="11"/>
  <c r="L12" i="11"/>
  <c r="L13" i="11"/>
  <c r="L10" i="14"/>
  <c r="L11" i="14"/>
  <c r="L12" i="14"/>
  <c r="L13" i="14"/>
  <c r="M13" i="14"/>
  <c r="M12" i="14"/>
  <c r="M11" i="14"/>
  <c r="L29" i="5"/>
  <c r="M29" i="5"/>
  <c r="L30" i="5"/>
  <c r="M30" i="5"/>
  <c r="F6" i="16"/>
  <c r="T5" i="1" s="1"/>
  <c r="AO5" i="1" s="1"/>
  <c r="F7" i="16"/>
  <c r="U5" i="1" s="1"/>
  <c r="AP5" i="1" s="1"/>
  <c r="F8" i="16"/>
  <c r="V5" i="1" s="1"/>
  <c r="AQ5" i="1" s="1"/>
  <c r="F9" i="16"/>
  <c r="W5" i="1" s="1"/>
  <c r="AR5" i="1" s="1"/>
  <c r="F10" i="16"/>
  <c r="X5" i="1" s="1"/>
  <c r="AS5" i="1" s="1"/>
  <c r="F11" i="16"/>
  <c r="Y5" i="1" s="1"/>
  <c r="AT5" i="1" s="1"/>
  <c r="F12" i="16"/>
  <c r="Z5" i="1" s="1"/>
  <c r="AU5" i="1" s="1"/>
  <c r="F13" i="16"/>
  <c r="AA5" i="1" s="1"/>
  <c r="AV5" i="1" s="1"/>
  <c r="F14" i="16"/>
  <c r="AB5" i="1" s="1"/>
  <c r="AW5" i="1" s="1"/>
  <c r="F15" i="16"/>
  <c r="F16" i="16"/>
  <c r="AD5" i="1" s="1"/>
  <c r="AY5" i="1" s="1"/>
  <c r="A2" i="15"/>
  <c r="A2" i="14"/>
  <c r="A2" i="11"/>
  <c r="A2" i="10"/>
  <c r="A2" i="9"/>
  <c r="A2" i="8"/>
  <c r="A2" i="7"/>
  <c r="A2" i="6"/>
  <c r="A2" i="5"/>
  <c r="A2" i="4"/>
  <c r="A2" i="3"/>
  <c r="A2" i="2"/>
  <c r="A2" i="1"/>
  <c r="F10" i="3"/>
  <c r="L10" i="3"/>
  <c r="F10" i="4"/>
  <c r="L10" i="4"/>
  <c r="L10" i="15"/>
  <c r="A1" i="15"/>
  <c r="A1" i="2"/>
  <c r="L35" i="2"/>
  <c r="L36" i="2"/>
  <c r="L37" i="2"/>
  <c r="L38" i="2"/>
  <c r="L39" i="2"/>
  <c r="M33" i="2"/>
  <c r="M35" i="2"/>
  <c r="M34" i="2"/>
  <c r="M38" i="2"/>
  <c r="M37" i="2"/>
  <c r="M39" i="2"/>
  <c r="M36" i="2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M35" i="3"/>
  <c r="M34" i="3"/>
  <c r="M36" i="3"/>
  <c r="M37" i="3"/>
  <c r="M39" i="3"/>
  <c r="M43" i="3"/>
  <c r="M38" i="3"/>
  <c r="M33" i="3"/>
  <c r="M40" i="3"/>
  <c r="M44" i="3"/>
  <c r="M45" i="3"/>
  <c r="M41" i="3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M22" i="4"/>
  <c r="M23" i="4"/>
  <c r="L19" i="7"/>
  <c r="L20" i="7"/>
  <c r="L21" i="7"/>
  <c r="L22" i="7"/>
  <c r="L23" i="7"/>
  <c r="M19" i="7"/>
  <c r="M22" i="7"/>
  <c r="M23" i="7"/>
  <c r="M21" i="7"/>
  <c r="M20" i="7"/>
  <c r="L22" i="9"/>
  <c r="L23" i="9"/>
  <c r="L24" i="9"/>
  <c r="L25" i="9"/>
  <c r="L26" i="9"/>
  <c r="L27" i="9"/>
  <c r="L28" i="9"/>
  <c r="L29" i="9"/>
  <c r="L30" i="9"/>
  <c r="M28" i="9"/>
  <c r="M23" i="9"/>
  <c r="M24" i="9"/>
  <c r="M27" i="9"/>
  <c r="M22" i="9"/>
  <c r="M25" i="9"/>
  <c r="M26" i="9"/>
  <c r="M29" i="9"/>
  <c r="M30" i="9"/>
  <c r="M14" i="14"/>
  <c r="M15" i="14"/>
  <c r="M16" i="14"/>
  <c r="C27" i="12"/>
  <c r="C15" i="12"/>
  <c r="L11" i="15"/>
  <c r="L12" i="15"/>
  <c r="L13" i="15"/>
  <c r="L14" i="15"/>
  <c r="M14" i="15"/>
  <c r="L15" i="15"/>
  <c r="M15" i="15"/>
  <c r="L16" i="15"/>
  <c r="M16" i="15"/>
  <c r="L17" i="15"/>
  <c r="M17" i="15"/>
  <c r="L18" i="15"/>
  <c r="M18" i="15"/>
  <c r="L19" i="15"/>
  <c r="M19" i="15"/>
  <c r="L20" i="15"/>
  <c r="M20" i="15"/>
  <c r="L21" i="15"/>
  <c r="M21" i="15"/>
  <c r="L22" i="15"/>
  <c r="M22" i="15"/>
  <c r="L23" i="15"/>
  <c r="M23" i="15"/>
  <c r="L24" i="15"/>
  <c r="M24" i="15"/>
  <c r="L25" i="15"/>
  <c r="M25" i="15"/>
  <c r="L26" i="15"/>
  <c r="M26" i="15"/>
  <c r="L27" i="15"/>
  <c r="M27" i="15"/>
  <c r="L28" i="15"/>
  <c r="M28" i="15"/>
  <c r="L29" i="15"/>
  <c r="M29" i="15"/>
  <c r="L30" i="15"/>
  <c r="M30" i="15"/>
  <c r="L31" i="15"/>
  <c r="M31" i="15"/>
  <c r="L32" i="15"/>
  <c r="M32" i="15"/>
  <c r="L33" i="15"/>
  <c r="M33" i="15"/>
  <c r="L34" i="15"/>
  <c r="M34" i="15"/>
  <c r="L35" i="15"/>
  <c r="M35" i="15"/>
  <c r="L36" i="15"/>
  <c r="M36" i="15"/>
  <c r="L37" i="15"/>
  <c r="M37" i="15"/>
  <c r="L38" i="15"/>
  <c r="M38" i="15"/>
  <c r="L39" i="15"/>
  <c r="M39" i="15"/>
  <c r="L40" i="15"/>
  <c r="M40" i="15"/>
  <c r="M41" i="15"/>
  <c r="M42" i="15"/>
  <c r="M43" i="15"/>
  <c r="M44" i="15"/>
  <c r="M45" i="15"/>
  <c r="M46" i="15"/>
  <c r="M47" i="15"/>
  <c r="M48" i="15"/>
  <c r="M49" i="15"/>
  <c r="L14" i="14"/>
  <c r="L15" i="14"/>
  <c r="L16" i="14"/>
  <c r="L17" i="14"/>
  <c r="M17" i="14"/>
  <c r="L18" i="14"/>
  <c r="M18" i="14"/>
  <c r="L19" i="14"/>
  <c r="M19" i="14"/>
  <c r="L20" i="14"/>
  <c r="M20" i="14"/>
  <c r="L21" i="14"/>
  <c r="M21" i="14"/>
  <c r="L22" i="14"/>
  <c r="M22" i="14"/>
  <c r="L23" i="14"/>
  <c r="M23" i="14"/>
  <c r="L24" i="14"/>
  <c r="M24" i="14"/>
  <c r="L25" i="14"/>
  <c r="M25" i="14"/>
  <c r="L26" i="14"/>
  <c r="M26" i="14"/>
  <c r="L27" i="14"/>
  <c r="M27" i="14"/>
  <c r="L28" i="14"/>
  <c r="M28" i="14"/>
  <c r="L29" i="14"/>
  <c r="M29" i="14"/>
  <c r="L30" i="14"/>
  <c r="M30" i="14"/>
  <c r="L31" i="14"/>
  <c r="M31" i="14"/>
  <c r="L32" i="14"/>
  <c r="M32" i="14"/>
  <c r="L33" i="14"/>
  <c r="M33" i="14"/>
  <c r="L34" i="14"/>
  <c r="M34" i="14"/>
  <c r="L35" i="14"/>
  <c r="M35" i="14"/>
  <c r="L36" i="14"/>
  <c r="M36" i="14"/>
  <c r="L37" i="14"/>
  <c r="M37" i="14"/>
  <c r="L38" i="14"/>
  <c r="M38" i="14"/>
  <c r="L39" i="14"/>
  <c r="M39" i="14"/>
  <c r="L40" i="14"/>
  <c r="M40" i="14"/>
  <c r="M41" i="14"/>
  <c r="M42" i="14"/>
  <c r="M43" i="14"/>
  <c r="M44" i="14"/>
  <c r="M45" i="14"/>
  <c r="M46" i="14"/>
  <c r="M47" i="14"/>
  <c r="M48" i="14"/>
  <c r="M49" i="1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11" i="11"/>
  <c r="M12" i="11"/>
  <c r="M13" i="11"/>
  <c r="L14" i="11"/>
  <c r="M14" i="11"/>
  <c r="L15" i="11"/>
  <c r="M15" i="11"/>
  <c r="L16" i="11"/>
  <c r="M16" i="11"/>
  <c r="L17" i="11"/>
  <c r="M17" i="11"/>
  <c r="L18" i="11"/>
  <c r="M18" i="11"/>
  <c r="L19" i="11"/>
  <c r="M19" i="11"/>
  <c r="L20" i="11"/>
  <c r="M20" i="11"/>
  <c r="L21" i="11"/>
  <c r="M21" i="11"/>
  <c r="L22" i="11"/>
  <c r="M22" i="11"/>
  <c r="L23" i="11"/>
  <c r="M23" i="11"/>
  <c r="L24" i="11"/>
  <c r="M24" i="11"/>
  <c r="L25" i="11"/>
  <c r="M25" i="11"/>
  <c r="L26" i="11"/>
  <c r="M26" i="11"/>
  <c r="L27" i="11"/>
  <c r="M27" i="11"/>
  <c r="L28" i="11"/>
  <c r="M28" i="11"/>
  <c r="L29" i="11"/>
  <c r="M29" i="11"/>
  <c r="L30" i="11"/>
  <c r="M30" i="11"/>
  <c r="L31" i="11"/>
  <c r="M31" i="11"/>
  <c r="L32" i="11"/>
  <c r="M32" i="11"/>
  <c r="L33" i="11"/>
  <c r="M33" i="11"/>
  <c r="L34" i="11"/>
  <c r="M34" i="11"/>
  <c r="L35" i="11"/>
  <c r="M35" i="11"/>
  <c r="L36" i="11"/>
  <c r="M36" i="11"/>
  <c r="L37" i="11"/>
  <c r="M37" i="11"/>
  <c r="M38" i="11"/>
  <c r="M39" i="11"/>
  <c r="M40" i="11"/>
  <c r="M41" i="11"/>
  <c r="M42" i="11"/>
  <c r="M43" i="11"/>
  <c r="M44" i="11"/>
  <c r="M45" i="11"/>
  <c r="M46" i="11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29" i="8"/>
  <c r="M29" i="8"/>
  <c r="L30" i="8"/>
  <c r="M30" i="8"/>
  <c r="L31" i="8"/>
  <c r="M31" i="8"/>
  <c r="L32" i="8"/>
  <c r="M32" i="8"/>
  <c r="L33" i="8"/>
  <c r="M33" i="8"/>
  <c r="L34" i="8"/>
  <c r="M34" i="8"/>
  <c r="L35" i="8"/>
  <c r="M35" i="8"/>
  <c r="L36" i="8"/>
  <c r="M36" i="8"/>
  <c r="L37" i="8"/>
  <c r="M37" i="8"/>
  <c r="L38" i="8"/>
  <c r="M38" i="8"/>
  <c r="L39" i="8"/>
  <c r="M39" i="8"/>
  <c r="L40" i="8"/>
  <c r="M40" i="8"/>
  <c r="L41" i="8"/>
  <c r="M41" i="8"/>
  <c r="M42" i="8"/>
  <c r="M43" i="8"/>
  <c r="M44" i="8"/>
  <c r="M45" i="8"/>
  <c r="M46" i="8"/>
  <c r="M47" i="8"/>
  <c r="M48" i="8"/>
  <c r="M49" i="8"/>
  <c r="L29" i="6"/>
  <c r="M29" i="6"/>
  <c r="L30" i="6"/>
  <c r="M30" i="6"/>
  <c r="L31" i="6"/>
  <c r="M31" i="6"/>
  <c r="L32" i="6"/>
  <c r="M32" i="6"/>
  <c r="L33" i="6"/>
  <c r="M33" i="6"/>
  <c r="L34" i="6"/>
  <c r="M34" i="6"/>
  <c r="L35" i="6"/>
  <c r="M35" i="6"/>
  <c r="L36" i="6"/>
  <c r="M36" i="6"/>
  <c r="L37" i="6"/>
  <c r="M37" i="6"/>
  <c r="L38" i="6"/>
  <c r="M38" i="6"/>
  <c r="L39" i="6"/>
  <c r="M39" i="6"/>
  <c r="L40" i="6"/>
  <c r="M40" i="6"/>
  <c r="L41" i="6"/>
  <c r="M41" i="6"/>
  <c r="M42" i="6"/>
  <c r="M43" i="6"/>
  <c r="M44" i="6"/>
  <c r="M45" i="6"/>
  <c r="M46" i="6"/>
  <c r="M47" i="6"/>
  <c r="M48" i="6"/>
  <c r="M49" i="6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42" i="3"/>
  <c r="M46" i="3"/>
  <c r="M47" i="3"/>
  <c r="M48" i="3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L41" i="9"/>
  <c r="M41" i="9"/>
  <c r="M42" i="9"/>
  <c r="M43" i="9"/>
  <c r="M44" i="9"/>
  <c r="M45" i="9"/>
  <c r="M46" i="9"/>
  <c r="M47" i="9"/>
  <c r="M48" i="9"/>
  <c r="M49" i="9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M42" i="7"/>
  <c r="M43" i="7"/>
  <c r="M44" i="7"/>
  <c r="M45" i="7"/>
  <c r="M46" i="7"/>
  <c r="M47" i="7"/>
  <c r="M48" i="7"/>
  <c r="M49" i="7"/>
  <c r="L15" i="10"/>
  <c r="L16" i="10"/>
  <c r="L17" i="10"/>
  <c r="L18" i="10"/>
  <c r="L19" i="10"/>
  <c r="L20" i="10"/>
  <c r="L21" i="10"/>
  <c r="L22" i="10"/>
  <c r="M22" i="10"/>
  <c r="L23" i="10"/>
  <c r="M23" i="10"/>
  <c r="L24" i="10"/>
  <c r="M24" i="10"/>
  <c r="L25" i="10"/>
  <c r="M25" i="10"/>
  <c r="L26" i="10"/>
  <c r="M26" i="10"/>
  <c r="L27" i="10"/>
  <c r="M27" i="10"/>
  <c r="L28" i="10"/>
  <c r="M28" i="10"/>
  <c r="L29" i="10"/>
  <c r="M29" i="10"/>
  <c r="L30" i="10"/>
  <c r="M30" i="10"/>
  <c r="L31" i="10"/>
  <c r="M31" i="10"/>
  <c r="L32" i="10"/>
  <c r="M32" i="10"/>
  <c r="L33" i="10"/>
  <c r="M33" i="10"/>
  <c r="L34" i="10"/>
  <c r="M34" i="10"/>
  <c r="L35" i="10"/>
  <c r="M35" i="10"/>
  <c r="L36" i="10"/>
  <c r="M36" i="10"/>
  <c r="L37" i="10"/>
  <c r="M37" i="10"/>
  <c r="L38" i="10"/>
  <c r="M38" i="10"/>
  <c r="L39" i="10"/>
  <c r="M39" i="10"/>
  <c r="L40" i="10"/>
  <c r="M40" i="10"/>
  <c r="L41" i="10"/>
  <c r="M41" i="10"/>
  <c r="M42" i="10"/>
  <c r="M43" i="10"/>
  <c r="M44" i="10"/>
  <c r="M45" i="10"/>
  <c r="M46" i="10"/>
  <c r="M47" i="10"/>
  <c r="M48" i="10"/>
  <c r="M49" i="10"/>
  <c r="C11" i="12"/>
  <c r="M13" i="5"/>
  <c r="M14" i="5"/>
  <c r="M12" i="5"/>
  <c r="M11" i="5"/>
  <c r="M13" i="6"/>
  <c r="M12" i="6"/>
  <c r="M14" i="6"/>
  <c r="M15" i="6"/>
  <c r="M21" i="6"/>
  <c r="M28" i="6"/>
  <c r="M16" i="6"/>
  <c r="M17" i="6"/>
  <c r="M18" i="6"/>
  <c r="M19" i="6"/>
  <c r="M20" i="6"/>
  <c r="M23" i="6"/>
  <c r="M25" i="6"/>
  <c r="M22" i="6"/>
  <c r="M24" i="6"/>
  <c r="M26" i="6"/>
  <c r="M27" i="6"/>
  <c r="M11" i="6"/>
  <c r="M18" i="8"/>
  <c r="M17" i="8"/>
  <c r="M18" i="9"/>
  <c r="M19" i="9"/>
  <c r="M20" i="9"/>
  <c r="M21" i="9"/>
  <c r="M15" i="17"/>
  <c r="M16" i="17"/>
  <c r="M17" i="17"/>
  <c r="M18" i="17"/>
  <c r="M21" i="17"/>
  <c r="M19" i="17"/>
  <c r="M20" i="17"/>
  <c r="M22" i="17"/>
  <c r="M31" i="3"/>
  <c r="M32" i="3"/>
  <c r="U20" i="1" l="1"/>
  <c r="U72" i="1"/>
  <c r="U70" i="1"/>
  <c r="U68" i="1"/>
  <c r="U66" i="1"/>
  <c r="U64" i="1"/>
  <c r="U62" i="1"/>
  <c r="U60" i="1"/>
  <c r="U58" i="1"/>
  <c r="U56" i="1"/>
  <c r="U54" i="1"/>
  <c r="U52" i="1"/>
  <c r="U50" i="1"/>
  <c r="U48" i="1"/>
  <c r="U46" i="1"/>
  <c r="U44" i="1"/>
  <c r="U42" i="1"/>
  <c r="U35" i="1"/>
  <c r="U19" i="1"/>
  <c r="U40" i="1"/>
  <c r="U29" i="1"/>
  <c r="U15" i="1"/>
  <c r="U37" i="1"/>
  <c r="U36" i="1"/>
  <c r="U73" i="1"/>
  <c r="U71" i="1"/>
  <c r="U69" i="1"/>
  <c r="U67" i="1"/>
  <c r="U65" i="1"/>
  <c r="U63" i="1"/>
  <c r="U61" i="1"/>
  <c r="U59" i="1"/>
  <c r="U57" i="1"/>
  <c r="U55" i="1"/>
  <c r="U53" i="1"/>
  <c r="U51" i="1"/>
  <c r="U49" i="1"/>
  <c r="U47" i="1"/>
  <c r="U45" i="1"/>
  <c r="U43" i="1"/>
  <c r="U41" i="1"/>
  <c r="U33" i="1"/>
  <c r="U21" i="1"/>
  <c r="U18" i="1"/>
  <c r="U39" i="1"/>
  <c r="U17" i="1"/>
  <c r="U25" i="1"/>
  <c r="U38" i="1"/>
  <c r="AB129" i="1"/>
  <c r="AB131" i="1"/>
  <c r="AB133" i="1"/>
  <c r="AB9" i="1"/>
  <c r="AB11" i="1"/>
  <c r="AB12" i="1"/>
  <c r="AB14" i="1"/>
  <c r="AB36" i="1"/>
  <c r="AB16" i="1"/>
  <c r="AB38" i="1"/>
  <c r="AB20" i="1"/>
  <c r="AB29" i="1"/>
  <c r="AB21" i="1"/>
  <c r="AB18" i="1"/>
  <c r="AB27" i="1"/>
  <c r="AB31" i="1"/>
  <c r="AB33" i="1"/>
  <c r="AB35" i="1"/>
  <c r="AB42" i="1"/>
  <c r="AB44" i="1"/>
  <c r="AB46" i="1"/>
  <c r="AB48" i="1"/>
  <c r="AB50" i="1"/>
  <c r="AB52" i="1"/>
  <c r="AB54" i="1"/>
  <c r="AB56" i="1"/>
  <c r="AB58" i="1"/>
  <c r="AB60" i="1"/>
  <c r="AB62" i="1"/>
  <c r="AB64" i="1"/>
  <c r="AB66" i="1"/>
  <c r="AB68" i="1"/>
  <c r="AB70" i="1"/>
  <c r="AB72" i="1"/>
  <c r="AB28" i="1"/>
  <c r="AB22" i="1"/>
  <c r="AB74" i="1"/>
  <c r="AB76" i="1"/>
  <c r="AB78" i="1"/>
  <c r="AB80" i="1"/>
  <c r="AB82" i="1"/>
  <c r="AB84" i="1"/>
  <c r="AB86" i="1"/>
  <c r="AB88" i="1"/>
  <c r="AB90" i="1"/>
  <c r="AB92" i="1"/>
  <c r="AB94" i="1"/>
  <c r="AB96" i="1"/>
  <c r="AB98" i="1"/>
  <c r="AB100" i="1"/>
  <c r="AB102" i="1"/>
  <c r="AB104" i="1"/>
  <c r="AB106" i="1"/>
  <c r="AB108" i="1"/>
  <c r="AB110" i="1"/>
  <c r="AB112" i="1"/>
  <c r="AB114" i="1"/>
  <c r="AB116" i="1"/>
  <c r="AB118" i="1"/>
  <c r="AB120" i="1"/>
  <c r="AB122" i="1"/>
  <c r="AB124" i="1"/>
  <c r="AB126" i="1"/>
  <c r="AB128" i="1"/>
  <c r="AB130" i="1"/>
  <c r="AB132" i="1"/>
  <c r="AB7" i="1"/>
  <c r="AB10" i="1"/>
  <c r="AB8" i="1"/>
  <c r="AB13" i="1"/>
  <c r="AB15" i="1"/>
  <c r="AB25" i="1"/>
  <c r="AB37" i="1"/>
  <c r="AB17" i="1"/>
  <c r="AB39" i="1"/>
  <c r="AB40" i="1"/>
  <c r="AB23" i="1"/>
  <c r="AB26" i="1"/>
  <c r="AB30" i="1"/>
  <c r="AB19" i="1"/>
  <c r="AB34" i="1"/>
  <c r="AB41" i="1"/>
  <c r="AB43" i="1"/>
  <c r="AB45" i="1"/>
  <c r="AB47" i="1"/>
  <c r="AB49" i="1"/>
  <c r="AB51" i="1"/>
  <c r="AB53" i="1"/>
  <c r="AB55" i="1"/>
  <c r="AB57" i="1"/>
  <c r="AB59" i="1"/>
  <c r="AB61" i="1"/>
  <c r="AB63" i="1"/>
  <c r="AB65" i="1"/>
  <c r="AB67" i="1"/>
  <c r="AB69" i="1"/>
  <c r="AB71" i="1"/>
  <c r="AB73" i="1"/>
  <c r="AB32" i="1"/>
  <c r="AB24" i="1"/>
  <c r="AB75" i="1"/>
  <c r="AB77" i="1"/>
  <c r="AB79" i="1"/>
  <c r="AB81" i="1"/>
  <c r="AB83" i="1"/>
  <c r="AB85" i="1"/>
  <c r="AB87" i="1"/>
  <c r="AB89" i="1"/>
  <c r="AB91" i="1"/>
  <c r="AB93" i="1"/>
  <c r="AB95" i="1"/>
  <c r="AB97" i="1"/>
  <c r="AB99" i="1"/>
  <c r="AB101" i="1"/>
  <c r="AB103" i="1"/>
  <c r="AB105" i="1"/>
  <c r="AB107" i="1"/>
  <c r="AB109" i="1"/>
  <c r="AB111" i="1"/>
  <c r="AB113" i="1"/>
  <c r="AB115" i="1"/>
  <c r="AB117" i="1"/>
  <c r="AB119" i="1"/>
  <c r="AB121" i="1"/>
  <c r="AB123" i="1"/>
  <c r="AB125" i="1"/>
  <c r="AB127" i="1"/>
  <c r="Y25" i="1"/>
  <c r="Y38" i="1"/>
  <c r="Y16" i="1"/>
  <c r="Y29" i="1"/>
  <c r="Y40" i="1"/>
  <c r="Y30" i="1"/>
  <c r="Y33" i="1"/>
  <c r="Y35" i="1"/>
  <c r="Y42" i="1"/>
  <c r="Y44" i="1"/>
  <c r="Y46" i="1"/>
  <c r="Y48" i="1"/>
  <c r="Y50" i="1"/>
  <c r="Y52" i="1"/>
  <c r="Y54" i="1"/>
  <c r="Y56" i="1"/>
  <c r="Y58" i="1"/>
  <c r="Y60" i="1"/>
  <c r="Y62" i="1"/>
  <c r="Y64" i="1"/>
  <c r="Y66" i="1"/>
  <c r="Y68" i="1"/>
  <c r="Y70" i="1"/>
  <c r="Y72" i="1"/>
  <c r="Y28" i="1"/>
  <c r="Y22" i="1"/>
  <c r="Y74" i="1"/>
  <c r="Y76" i="1"/>
  <c r="Y78" i="1"/>
  <c r="Y80" i="1"/>
  <c r="Y82" i="1"/>
  <c r="Y84" i="1"/>
  <c r="Y86" i="1"/>
  <c r="Y88" i="1"/>
  <c r="Y90" i="1"/>
  <c r="Y92" i="1"/>
  <c r="Y94" i="1"/>
  <c r="Y96" i="1"/>
  <c r="Y98" i="1"/>
  <c r="Y100" i="1"/>
  <c r="Y102" i="1"/>
  <c r="Y104" i="1"/>
  <c r="Y106" i="1"/>
  <c r="Y108" i="1"/>
  <c r="Y110" i="1"/>
  <c r="Y112" i="1"/>
  <c r="Y114" i="1"/>
  <c r="Y116" i="1"/>
  <c r="Y118" i="1"/>
  <c r="Y120" i="1"/>
  <c r="Y122" i="1"/>
  <c r="Y124" i="1"/>
  <c r="Y126" i="1"/>
  <c r="Y128" i="1"/>
  <c r="Y130" i="1"/>
  <c r="Y132" i="1"/>
  <c r="Y6" i="1"/>
  <c r="Y7" i="1"/>
  <c r="Y11" i="1"/>
  <c r="Y12" i="1"/>
  <c r="Y36" i="1"/>
  <c r="Y37" i="1"/>
  <c r="Y17" i="1"/>
  <c r="Y39" i="1"/>
  <c r="Y18" i="1"/>
  <c r="Y21" i="1"/>
  <c r="Y19" i="1"/>
  <c r="Y34" i="1"/>
  <c r="Y41" i="1"/>
  <c r="Y43" i="1"/>
  <c r="Y45" i="1"/>
  <c r="Y47" i="1"/>
  <c r="Y49" i="1"/>
  <c r="Y51" i="1"/>
  <c r="Y53" i="1"/>
  <c r="Y55" i="1"/>
  <c r="Y57" i="1"/>
  <c r="Y59" i="1"/>
  <c r="Y61" i="1"/>
  <c r="Y63" i="1"/>
  <c r="Y65" i="1"/>
  <c r="Y67" i="1"/>
  <c r="Y69" i="1"/>
  <c r="Y71" i="1"/>
  <c r="Y73" i="1"/>
  <c r="Y32" i="1"/>
  <c r="Y24" i="1"/>
  <c r="Y75" i="1"/>
  <c r="Y77" i="1"/>
  <c r="Y79" i="1"/>
  <c r="Y81" i="1"/>
  <c r="Y83" i="1"/>
  <c r="Y85" i="1"/>
  <c r="Y87" i="1"/>
  <c r="Y89" i="1"/>
  <c r="Y91" i="1"/>
  <c r="Y93" i="1"/>
  <c r="Y95" i="1"/>
  <c r="Y97" i="1"/>
  <c r="Y99" i="1"/>
  <c r="Y101" i="1"/>
  <c r="Y103" i="1"/>
  <c r="Y105" i="1"/>
  <c r="Y107" i="1"/>
  <c r="Y109" i="1"/>
  <c r="Y111" i="1"/>
  <c r="Y113" i="1"/>
  <c r="Y115" i="1"/>
  <c r="Y117" i="1"/>
  <c r="Y119" i="1"/>
  <c r="Y121" i="1"/>
  <c r="Y123" i="1"/>
  <c r="Y125" i="1"/>
  <c r="Y127" i="1"/>
  <c r="Y129" i="1"/>
  <c r="Y131" i="1"/>
  <c r="Y133" i="1"/>
  <c r="Y9" i="1"/>
  <c r="Y10" i="1"/>
  <c r="Y8" i="1"/>
  <c r="Y13" i="1"/>
  <c r="X8" i="1"/>
  <c r="X13" i="1"/>
  <c r="X14" i="1"/>
  <c r="X37" i="1"/>
  <c r="X17" i="1"/>
  <c r="X39" i="1"/>
  <c r="X18" i="1"/>
  <c r="X21" i="1"/>
  <c r="X19" i="1"/>
  <c r="X34" i="1"/>
  <c r="X41" i="1"/>
  <c r="X43" i="1"/>
  <c r="X45" i="1"/>
  <c r="X47" i="1"/>
  <c r="X49" i="1"/>
  <c r="X51" i="1"/>
  <c r="X53" i="1"/>
  <c r="X55" i="1"/>
  <c r="X57" i="1"/>
  <c r="X59" i="1"/>
  <c r="X61" i="1"/>
  <c r="X63" i="1"/>
  <c r="X65" i="1"/>
  <c r="X67" i="1"/>
  <c r="X69" i="1"/>
  <c r="X71" i="1"/>
  <c r="X12" i="1"/>
  <c r="X36" i="1"/>
  <c r="X25" i="1"/>
  <c r="X38" i="1"/>
  <c r="X15" i="1"/>
  <c r="X29" i="1"/>
  <c r="X40" i="1"/>
  <c r="X30" i="1"/>
  <c r="X33" i="1"/>
  <c r="X35" i="1"/>
  <c r="X42" i="1"/>
  <c r="X44" i="1"/>
  <c r="X46" i="1"/>
  <c r="X48" i="1"/>
  <c r="X50" i="1"/>
  <c r="X52" i="1"/>
  <c r="X54" i="1"/>
  <c r="X56" i="1"/>
  <c r="X58" i="1"/>
  <c r="X60" i="1"/>
  <c r="X62" i="1"/>
  <c r="X64" i="1"/>
  <c r="X66" i="1"/>
  <c r="X68" i="1"/>
  <c r="X70" i="1"/>
  <c r="X72" i="1"/>
  <c r="X20" i="1"/>
  <c r="X73" i="1"/>
  <c r="AE6" i="1"/>
  <c r="AA6" i="1"/>
  <c r="AA25" i="1"/>
  <c r="AA38" i="1"/>
  <c r="AA20" i="1"/>
  <c r="AA40" i="1"/>
  <c r="AA23" i="1"/>
  <c r="AA26" i="1"/>
  <c r="AA30" i="1"/>
  <c r="AA19" i="1"/>
  <c r="AA34" i="1"/>
  <c r="AA41" i="1"/>
  <c r="AA43" i="1"/>
  <c r="AA45" i="1"/>
  <c r="AA47" i="1"/>
  <c r="AA49" i="1"/>
  <c r="AA51" i="1"/>
  <c r="AA53" i="1"/>
  <c r="AA55" i="1"/>
  <c r="AA57" i="1"/>
  <c r="AA59" i="1"/>
  <c r="AA61" i="1"/>
  <c r="AA36" i="1"/>
  <c r="AA37" i="1"/>
  <c r="AA17" i="1"/>
  <c r="AA39" i="1"/>
  <c r="AA21" i="1"/>
  <c r="AA18" i="1"/>
  <c r="AA27" i="1"/>
  <c r="AA31" i="1"/>
  <c r="AA33" i="1"/>
  <c r="AA35" i="1"/>
  <c r="AA42" i="1"/>
  <c r="AA44" i="1"/>
  <c r="AA46" i="1"/>
  <c r="AA48" i="1"/>
  <c r="AA50" i="1"/>
  <c r="AA52" i="1"/>
  <c r="AA54" i="1"/>
  <c r="AA56" i="1"/>
  <c r="AA58" i="1"/>
  <c r="AA60" i="1"/>
  <c r="AA62" i="1"/>
  <c r="AA64" i="1"/>
  <c r="AA66" i="1"/>
  <c r="AA68" i="1"/>
  <c r="AA70" i="1"/>
  <c r="AA72" i="1"/>
  <c r="AA28" i="1"/>
  <c r="AA24" i="1"/>
  <c r="AA75" i="1"/>
  <c r="AA77" i="1"/>
  <c r="AA79" i="1"/>
  <c r="AA81" i="1"/>
  <c r="AA83" i="1"/>
  <c r="AA85" i="1"/>
  <c r="AA87" i="1"/>
  <c r="AA89" i="1"/>
  <c r="AA91" i="1"/>
  <c r="AA93" i="1"/>
  <c r="AA95" i="1"/>
  <c r="AA97" i="1"/>
  <c r="AA99" i="1"/>
  <c r="AA101" i="1"/>
  <c r="AA103" i="1"/>
  <c r="AA105" i="1"/>
  <c r="AA107" i="1"/>
  <c r="AA109" i="1"/>
  <c r="AA111" i="1"/>
  <c r="AA113" i="1"/>
  <c r="AA115" i="1"/>
  <c r="AA117" i="1"/>
  <c r="AA119" i="1"/>
  <c r="AA121" i="1"/>
  <c r="AA123" i="1"/>
  <c r="AA125" i="1"/>
  <c r="AA127" i="1"/>
  <c r="AA129" i="1"/>
  <c r="AA131" i="1"/>
  <c r="AA133" i="1"/>
  <c r="AA63" i="1"/>
  <c r="AA65" i="1"/>
  <c r="AA67" i="1"/>
  <c r="AA69" i="1"/>
  <c r="AA71" i="1"/>
  <c r="AA73" i="1"/>
  <c r="AA32" i="1"/>
  <c r="AA74" i="1"/>
  <c r="AA76" i="1"/>
  <c r="AA78" i="1"/>
  <c r="AA80" i="1"/>
  <c r="AA82" i="1"/>
  <c r="AA84" i="1"/>
  <c r="AA86" i="1"/>
  <c r="AA88" i="1"/>
  <c r="AA90" i="1"/>
  <c r="AA92" i="1"/>
  <c r="AA94" i="1"/>
  <c r="AA96" i="1"/>
  <c r="AA98" i="1"/>
  <c r="AA100" i="1"/>
  <c r="AA102" i="1"/>
  <c r="AA104" i="1"/>
  <c r="AA106" i="1"/>
  <c r="AA108" i="1"/>
  <c r="AA110" i="1"/>
  <c r="AA112" i="1"/>
  <c r="AA114" i="1"/>
  <c r="AA116" i="1"/>
  <c r="AA118" i="1"/>
  <c r="AA120" i="1"/>
  <c r="AA122" i="1"/>
  <c r="AA124" i="1"/>
  <c r="AA126" i="1"/>
  <c r="AA128" i="1"/>
  <c r="AA130" i="1"/>
  <c r="AA132" i="1"/>
  <c r="Z10" i="1"/>
  <c r="Z8" i="1"/>
  <c r="Z13" i="1"/>
  <c r="Z15" i="1"/>
  <c r="Z25" i="1"/>
  <c r="Z37" i="1"/>
  <c r="Z20" i="1"/>
  <c r="Z29" i="1"/>
  <c r="Z23" i="1"/>
  <c r="Z27" i="1"/>
  <c r="Z31" i="1"/>
  <c r="Z34" i="1"/>
  <c r="Z42" i="1"/>
  <c r="Z44" i="1"/>
  <c r="Z46" i="1"/>
  <c r="Z48" i="1"/>
  <c r="Z50" i="1"/>
  <c r="Z52" i="1"/>
  <c r="Z54" i="1"/>
  <c r="Z56" i="1"/>
  <c r="Z58" i="1"/>
  <c r="Z60" i="1"/>
  <c r="Z62" i="1"/>
  <c r="Z64" i="1"/>
  <c r="Z66" i="1"/>
  <c r="Z68" i="1"/>
  <c r="Z70" i="1"/>
  <c r="Z72" i="1"/>
  <c r="Z22" i="1"/>
  <c r="Z74" i="1"/>
  <c r="Z76" i="1"/>
  <c r="Z78" i="1"/>
  <c r="Z80" i="1"/>
  <c r="Z82" i="1"/>
  <c r="Z84" i="1"/>
  <c r="Z86" i="1"/>
  <c r="Z88" i="1"/>
  <c r="Z90" i="1"/>
  <c r="Z92" i="1"/>
  <c r="Z94" i="1"/>
  <c r="Z96" i="1"/>
  <c r="Z98" i="1"/>
  <c r="Z100" i="1"/>
  <c r="Z102" i="1"/>
  <c r="Z104" i="1"/>
  <c r="Z106" i="1"/>
  <c r="Z108" i="1"/>
  <c r="Z110" i="1"/>
  <c r="Z112" i="1"/>
  <c r="Z114" i="1"/>
  <c r="Z116" i="1"/>
  <c r="Z118" i="1"/>
  <c r="Z120" i="1"/>
  <c r="Z122" i="1"/>
  <c r="Z124" i="1"/>
  <c r="Z126" i="1"/>
  <c r="Z128" i="1"/>
  <c r="Z130" i="1"/>
  <c r="Z132" i="1"/>
  <c r="Z6" i="1"/>
  <c r="Z11" i="1"/>
  <c r="Z12" i="1"/>
  <c r="Z14" i="1"/>
  <c r="Z36" i="1"/>
  <c r="Z16" i="1"/>
  <c r="Z38" i="1"/>
  <c r="Z39" i="1"/>
  <c r="Z40" i="1"/>
  <c r="Z26" i="1"/>
  <c r="Z30" i="1"/>
  <c r="Z33" i="1"/>
  <c r="Z41" i="1"/>
  <c r="Z43" i="1"/>
  <c r="Z45" i="1"/>
  <c r="Z47" i="1"/>
  <c r="Z49" i="1"/>
  <c r="Z51" i="1"/>
  <c r="Z53" i="1"/>
  <c r="Z55" i="1"/>
  <c r="Z57" i="1"/>
  <c r="Z59" i="1"/>
  <c r="Z61" i="1"/>
  <c r="Z63" i="1"/>
  <c r="Z65" i="1"/>
  <c r="Z67" i="1"/>
  <c r="Z69" i="1"/>
  <c r="Z71" i="1"/>
  <c r="Z73" i="1"/>
  <c r="Z24" i="1"/>
  <c r="Z75" i="1"/>
  <c r="Z77" i="1"/>
  <c r="Z79" i="1"/>
  <c r="Z81" i="1"/>
  <c r="Z83" i="1"/>
  <c r="Z85" i="1"/>
  <c r="Z87" i="1"/>
  <c r="Z89" i="1"/>
  <c r="Z91" i="1"/>
  <c r="Z93" i="1"/>
  <c r="Z95" i="1"/>
  <c r="Z97" i="1"/>
  <c r="Z99" i="1"/>
  <c r="Z101" i="1"/>
  <c r="Z103" i="1"/>
  <c r="Z105" i="1"/>
  <c r="Z107" i="1"/>
  <c r="Z109" i="1"/>
  <c r="Z111" i="1"/>
  <c r="Z113" i="1"/>
  <c r="Z115" i="1"/>
  <c r="Z117" i="1"/>
  <c r="Z119" i="1"/>
  <c r="Z121" i="1"/>
  <c r="Z123" i="1"/>
  <c r="Z125" i="1"/>
  <c r="Z127" i="1"/>
  <c r="Z129" i="1"/>
  <c r="Z131" i="1"/>
  <c r="Z133" i="1"/>
  <c r="Z7" i="1"/>
  <c r="W132" i="1"/>
  <c r="W130" i="1"/>
  <c r="W128" i="1"/>
  <c r="W126" i="1"/>
  <c r="W124" i="1"/>
  <c r="W122" i="1"/>
  <c r="W120" i="1"/>
  <c r="W118" i="1"/>
  <c r="W116" i="1"/>
  <c r="W114" i="1"/>
  <c r="W112" i="1"/>
  <c r="W110" i="1"/>
  <c r="W108" i="1"/>
  <c r="W106" i="1"/>
  <c r="W104" i="1"/>
  <c r="W102" i="1"/>
  <c r="W100" i="1"/>
  <c r="W98" i="1"/>
  <c r="W96" i="1"/>
  <c r="W94" i="1"/>
  <c r="W92" i="1"/>
  <c r="W90" i="1"/>
  <c r="W88" i="1"/>
  <c r="W86" i="1"/>
  <c r="W84" i="1"/>
  <c r="W82" i="1"/>
  <c r="W80" i="1"/>
  <c r="W78" i="1"/>
  <c r="W76" i="1"/>
  <c r="W74" i="1"/>
  <c r="W22" i="1"/>
  <c r="W28" i="1"/>
  <c r="W27" i="1"/>
  <c r="W23" i="1"/>
  <c r="W73" i="1"/>
  <c r="W71" i="1"/>
  <c r="W69" i="1"/>
  <c r="W67" i="1"/>
  <c r="W65" i="1"/>
  <c r="W63" i="1"/>
  <c r="W61" i="1"/>
  <c r="W59" i="1"/>
  <c r="W57" i="1"/>
  <c r="W55" i="1"/>
  <c r="W53" i="1"/>
  <c r="W51" i="1"/>
  <c r="W49" i="1"/>
  <c r="W47" i="1"/>
  <c r="W45" i="1"/>
  <c r="W43" i="1"/>
  <c r="W41" i="1"/>
  <c r="W34" i="1"/>
  <c r="W19" i="1"/>
  <c r="W21" i="1"/>
  <c r="W18" i="1"/>
  <c r="W39" i="1"/>
  <c r="W15" i="1"/>
  <c r="W38" i="1"/>
  <c r="W25" i="1"/>
  <c r="W36" i="1"/>
  <c r="W12" i="1"/>
  <c r="W11" i="1"/>
  <c r="W7" i="1"/>
  <c r="W6" i="1"/>
  <c r="W131" i="1"/>
  <c r="W129" i="1"/>
  <c r="W127" i="1"/>
  <c r="W125" i="1"/>
  <c r="W123" i="1"/>
  <c r="W121" i="1"/>
  <c r="W119" i="1"/>
  <c r="W117" i="1"/>
  <c r="W115" i="1"/>
  <c r="W113" i="1"/>
  <c r="W111" i="1"/>
  <c r="W109" i="1"/>
  <c r="W107" i="1"/>
  <c r="W105" i="1"/>
  <c r="W103" i="1"/>
  <c r="W101" i="1"/>
  <c r="W99" i="1"/>
  <c r="W97" i="1"/>
  <c r="W95" i="1"/>
  <c r="W93" i="1"/>
  <c r="W91" i="1"/>
  <c r="W89" i="1"/>
  <c r="W87" i="1"/>
  <c r="W85" i="1"/>
  <c r="W83" i="1"/>
  <c r="W81" i="1"/>
  <c r="W79" i="1"/>
  <c r="W77" i="1"/>
  <c r="W75" i="1"/>
  <c r="W24" i="1"/>
  <c r="W32" i="1"/>
  <c r="W31" i="1"/>
  <c r="W26" i="1"/>
  <c r="W20" i="1"/>
  <c r="W72" i="1"/>
  <c r="W70" i="1"/>
  <c r="W68" i="1"/>
  <c r="W66" i="1"/>
  <c r="W64" i="1"/>
  <c r="W62" i="1"/>
  <c r="W60" i="1"/>
  <c r="W58" i="1"/>
  <c r="W56" i="1"/>
  <c r="W54" i="1"/>
  <c r="W52" i="1"/>
  <c r="W50" i="1"/>
  <c r="W48" i="1"/>
  <c r="W46" i="1"/>
  <c r="W44" i="1"/>
  <c r="W42" i="1"/>
  <c r="W35" i="1"/>
  <c r="W33" i="1"/>
  <c r="W30" i="1"/>
  <c r="W40" i="1"/>
  <c r="W29" i="1"/>
  <c r="W16" i="1"/>
  <c r="W17" i="1"/>
  <c r="W37" i="1"/>
  <c r="W14" i="1"/>
  <c r="W13" i="1"/>
  <c r="W10" i="1"/>
  <c r="W9" i="1"/>
  <c r="AF11" i="1"/>
  <c r="AF13" i="1"/>
  <c r="AF17" i="1"/>
  <c r="AF16" i="1"/>
  <c r="AF36" i="1"/>
  <c r="AF29" i="1"/>
  <c r="AF37" i="1"/>
  <c r="AF19" i="1"/>
  <c r="AF39" i="1"/>
  <c r="AF40" i="1"/>
  <c r="AF23" i="1"/>
  <c r="AF27" i="1"/>
  <c r="AF30" i="1"/>
  <c r="AF32" i="1"/>
  <c r="AF34" i="1"/>
  <c r="AF42" i="1"/>
  <c r="AF44" i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0" i="1"/>
  <c r="AF72" i="1"/>
  <c r="AF24" i="1"/>
  <c r="AF75" i="1"/>
  <c r="AF77" i="1"/>
  <c r="AF79" i="1"/>
  <c r="AF81" i="1"/>
  <c r="AF83" i="1"/>
  <c r="AF85" i="1"/>
  <c r="AF87" i="1"/>
  <c r="AF89" i="1"/>
  <c r="AF91" i="1"/>
  <c r="AF93" i="1"/>
  <c r="AF95" i="1"/>
  <c r="AF97" i="1"/>
  <c r="AF99" i="1"/>
  <c r="AF101" i="1"/>
  <c r="AF103" i="1"/>
  <c r="AF105" i="1"/>
  <c r="AF107" i="1"/>
  <c r="AF109" i="1"/>
  <c r="AF111" i="1"/>
  <c r="AF113" i="1"/>
  <c r="AF115" i="1"/>
  <c r="AF117" i="1"/>
  <c r="AF119" i="1"/>
  <c r="AF121" i="1"/>
  <c r="AF123" i="1"/>
  <c r="AF125" i="1"/>
  <c r="AF127" i="1"/>
  <c r="AF129" i="1"/>
  <c r="AF131" i="1"/>
  <c r="AF133" i="1"/>
  <c r="AF7" i="1"/>
  <c r="AF9" i="1"/>
  <c r="AF14" i="1"/>
  <c r="AF21" i="1"/>
  <c r="AF18" i="1"/>
  <c r="AF20" i="1"/>
  <c r="AF22" i="1"/>
  <c r="AF28" i="1"/>
  <c r="AF33" i="1"/>
  <c r="AF43" i="1"/>
  <c r="AF47" i="1"/>
  <c r="AF51" i="1"/>
  <c r="AF55" i="1"/>
  <c r="AF59" i="1"/>
  <c r="AF63" i="1"/>
  <c r="AF67" i="1"/>
  <c r="AF71" i="1"/>
  <c r="AF74" i="1"/>
  <c r="AF78" i="1"/>
  <c r="AF82" i="1"/>
  <c r="AF86" i="1"/>
  <c r="AF90" i="1"/>
  <c r="AF94" i="1"/>
  <c r="AF98" i="1"/>
  <c r="AF102" i="1"/>
  <c r="AF106" i="1"/>
  <c r="AF110" i="1"/>
  <c r="AF114" i="1"/>
  <c r="AF118" i="1"/>
  <c r="AF122" i="1"/>
  <c r="AF126" i="1"/>
  <c r="AF130" i="1"/>
  <c r="AF10" i="1"/>
  <c r="AF15" i="1"/>
  <c r="AF38" i="1"/>
  <c r="AF26" i="1"/>
  <c r="AF41" i="1"/>
  <c r="AF49" i="1"/>
  <c r="AF57" i="1"/>
  <c r="AF61" i="1"/>
  <c r="AF69" i="1"/>
  <c r="AF76" i="1"/>
  <c r="AF84" i="1"/>
  <c r="AF92" i="1"/>
  <c r="AF100" i="1"/>
  <c r="AF108" i="1"/>
  <c r="AF116" i="1"/>
  <c r="AF120" i="1"/>
  <c r="AF128" i="1"/>
  <c r="AF8" i="1"/>
  <c r="AF12" i="1"/>
  <c r="AF25" i="1"/>
  <c r="AF35" i="1"/>
  <c r="AF31" i="1"/>
  <c r="AF45" i="1"/>
  <c r="AF53" i="1"/>
  <c r="AF65" i="1"/>
  <c r="AF73" i="1"/>
  <c r="AF80" i="1"/>
  <c r="AF88" i="1"/>
  <c r="AF96" i="1"/>
  <c r="AF104" i="1"/>
  <c r="AF112" i="1"/>
  <c r="AF124" i="1"/>
  <c r="AF132" i="1"/>
  <c r="AF5" i="1"/>
  <c r="A1" i="18"/>
  <c r="AE36" i="1"/>
  <c r="AE29" i="1"/>
  <c r="AE37" i="1"/>
  <c r="AE19" i="1"/>
  <c r="AE39" i="1"/>
  <c r="AE40" i="1"/>
  <c r="AE23" i="1"/>
  <c r="AE27" i="1"/>
  <c r="AE30" i="1"/>
  <c r="AE32" i="1"/>
  <c r="AE34" i="1"/>
  <c r="AE42" i="1"/>
  <c r="AE44" i="1"/>
  <c r="AE46" i="1"/>
  <c r="AE48" i="1"/>
  <c r="AE50" i="1"/>
  <c r="AE52" i="1"/>
  <c r="AE54" i="1"/>
  <c r="AE56" i="1"/>
  <c r="AE58" i="1"/>
  <c r="AE60" i="1"/>
  <c r="AE25" i="1"/>
  <c r="AE18" i="1"/>
  <c r="AE38" i="1"/>
  <c r="AE20" i="1"/>
  <c r="AE35" i="1"/>
  <c r="AE22" i="1"/>
  <c r="AE26" i="1"/>
  <c r="AE28" i="1"/>
  <c r="AE31" i="1"/>
  <c r="AE33" i="1"/>
  <c r="AE41" i="1"/>
  <c r="AE43" i="1"/>
  <c r="AE45" i="1"/>
  <c r="AE47" i="1"/>
  <c r="AE49" i="1"/>
  <c r="AE51" i="1"/>
  <c r="AE53" i="1"/>
  <c r="AE55" i="1"/>
  <c r="AE57" i="1"/>
  <c r="AE59" i="1"/>
  <c r="AE61" i="1"/>
  <c r="AE62" i="1"/>
  <c r="AE64" i="1"/>
  <c r="AE66" i="1"/>
  <c r="AE68" i="1"/>
  <c r="AE70" i="1"/>
  <c r="AE72" i="1"/>
  <c r="AE9" i="1"/>
  <c r="AE8" i="1"/>
  <c r="AE12" i="1"/>
  <c r="AE14" i="1"/>
  <c r="AE15" i="1"/>
  <c r="AE21" i="1"/>
  <c r="AE63" i="1"/>
  <c r="AE65" i="1"/>
  <c r="AE67" i="1"/>
  <c r="AE69" i="1"/>
  <c r="AE71" i="1"/>
  <c r="AE73" i="1"/>
  <c r="AE7" i="1"/>
  <c r="AE10" i="1"/>
  <c r="AE11" i="1"/>
  <c r="AE13" i="1"/>
  <c r="AE17" i="1"/>
  <c r="AE16" i="1"/>
  <c r="AE5" i="1"/>
  <c r="AZ5" i="1" s="1"/>
  <c r="A1" i="17"/>
  <c r="AC5" i="1"/>
  <c r="AX5" i="1" s="1"/>
  <c r="A1" i="14"/>
  <c r="A1" i="10"/>
  <c r="A1" i="8"/>
  <c r="A1" i="6"/>
  <c r="A1" i="4"/>
  <c r="T72" i="1"/>
  <c r="T70" i="1"/>
  <c r="T68" i="1"/>
  <c r="T65" i="1"/>
  <c r="T63" i="1"/>
  <c r="T58" i="1"/>
  <c r="T56" i="1"/>
  <c r="T54" i="1"/>
  <c r="T51" i="1"/>
  <c r="T49" i="1"/>
  <c r="T46" i="1"/>
  <c r="T41" i="1"/>
  <c r="T35" i="1"/>
  <c r="T29" i="1"/>
  <c r="T21" i="1"/>
  <c r="T38" i="1"/>
  <c r="T73" i="1"/>
  <c r="T71" i="1"/>
  <c r="T69" i="1"/>
  <c r="T67" i="1"/>
  <c r="T64" i="1"/>
  <c r="T60" i="1"/>
  <c r="T57" i="1"/>
  <c r="T55" i="1"/>
  <c r="T53" i="1"/>
  <c r="T50" i="1"/>
  <c r="T47" i="1"/>
  <c r="T45" i="1"/>
  <c r="T44" i="1"/>
  <c r="T39" i="1"/>
  <c r="T36" i="1"/>
  <c r="S36" i="1"/>
  <c r="S29" i="1"/>
  <c r="S18" i="1"/>
  <c r="S17" i="1"/>
  <c r="S44" i="1"/>
  <c r="S45" i="1"/>
  <c r="S47" i="1"/>
  <c r="S50" i="1"/>
  <c r="S52" i="1"/>
  <c r="S54" i="1"/>
  <c r="S56" i="1"/>
  <c r="S60" i="1"/>
  <c r="S62" i="1"/>
  <c r="S64" i="1"/>
  <c r="S66" i="1"/>
  <c r="S70" i="1"/>
  <c r="S72" i="1"/>
  <c r="S21" i="1"/>
  <c r="S39" i="1"/>
  <c r="S25" i="1"/>
  <c r="S43" i="1"/>
  <c r="S35" i="1"/>
  <c r="S41" i="1"/>
  <c r="S46" i="1"/>
  <c r="S49" i="1"/>
  <c r="S51" i="1"/>
  <c r="S53" i="1"/>
  <c r="S55" i="1"/>
  <c r="S57" i="1"/>
  <c r="BA56" i="1" s="1"/>
  <c r="S61" i="1"/>
  <c r="S63" i="1"/>
  <c r="S65" i="1"/>
  <c r="S69" i="1"/>
  <c r="S71" i="1"/>
  <c r="S73" i="1"/>
  <c r="BA72" i="1" s="1"/>
  <c r="AN136" i="1"/>
  <c r="D4" i="2" s="1"/>
  <c r="D19" i="2"/>
  <c r="D17" i="2"/>
  <c r="D15" i="2"/>
  <c r="D13" i="2"/>
  <c r="D11" i="2"/>
  <c r="D20" i="2"/>
  <c r="D18" i="2"/>
  <c r="D16" i="2"/>
  <c r="D14" i="2"/>
  <c r="D12" i="2"/>
  <c r="D10" i="19"/>
  <c r="D5" i="19" s="1"/>
  <c r="D6" i="19" s="1"/>
  <c r="G10" i="19" s="1"/>
  <c r="M10" i="19" s="1"/>
  <c r="AG5" i="1"/>
  <c r="A1" i="3"/>
  <c r="A1" i="5"/>
  <c r="A1" i="7"/>
  <c r="A1" i="9"/>
  <c r="A1" i="11"/>
  <c r="D10" i="2"/>
  <c r="BA5" i="1"/>
  <c r="BA46" i="1" l="1"/>
  <c r="AZ71" i="1"/>
  <c r="BA71" i="1"/>
  <c r="AZ55" i="1"/>
  <c r="BA55" i="1"/>
  <c r="AZ70" i="1"/>
  <c r="BA70" i="1"/>
  <c r="AZ64" i="1"/>
  <c r="BA64" i="1"/>
  <c r="AZ54" i="1"/>
  <c r="BA54" i="1"/>
  <c r="AZ50" i="1"/>
  <c r="BA50" i="1"/>
  <c r="AZ45" i="1"/>
  <c r="BA45" i="1"/>
  <c r="AZ69" i="1"/>
  <c r="BA69" i="1"/>
  <c r="AZ63" i="1"/>
  <c r="BA63" i="1"/>
  <c r="AZ53" i="1"/>
  <c r="BA53" i="1"/>
  <c r="AZ49" i="1"/>
  <c r="BA49" i="1"/>
  <c r="AZ44" i="1"/>
  <c r="BA44" i="1"/>
  <c r="AI73" i="1"/>
  <c r="AZ72" i="1"/>
  <c r="AI63" i="1"/>
  <c r="AI57" i="1"/>
  <c r="AZ56" i="1"/>
  <c r="AZ46" i="1"/>
  <c r="AI53" i="1"/>
  <c r="AI47" i="1"/>
  <c r="AI69" i="1"/>
  <c r="AI49" i="1"/>
  <c r="AI41" i="1"/>
  <c r="AI39" i="1"/>
  <c r="AI72" i="1"/>
  <c r="AI56" i="1"/>
  <c r="AI44" i="1"/>
  <c r="AI36" i="1"/>
  <c r="AI71" i="1"/>
  <c r="AI65" i="1"/>
  <c r="AI55" i="1"/>
  <c r="AI51" i="1"/>
  <c r="AI46" i="1"/>
  <c r="AI70" i="1"/>
  <c r="AI64" i="1"/>
  <c r="AI60" i="1"/>
  <c r="AI54" i="1"/>
  <c r="AI50" i="1"/>
  <c r="AI45" i="1"/>
  <c r="AY72" i="1"/>
  <c r="AY56" i="1"/>
  <c r="AY46" i="1"/>
  <c r="AX70" i="1"/>
  <c r="AY70" i="1"/>
  <c r="AX64" i="1"/>
  <c r="AY64" i="1"/>
  <c r="AX54" i="1"/>
  <c r="AY54" i="1"/>
  <c r="AX50" i="1"/>
  <c r="AY50" i="1"/>
  <c r="AX45" i="1"/>
  <c r="AY45" i="1"/>
  <c r="AX69" i="1"/>
  <c r="AY69" i="1"/>
  <c r="AX63" i="1"/>
  <c r="AY63" i="1"/>
  <c r="AX53" i="1"/>
  <c r="AY53" i="1"/>
  <c r="AX49" i="1"/>
  <c r="AY49" i="1"/>
  <c r="AX44" i="1"/>
  <c r="AY44" i="1"/>
  <c r="AX71" i="1"/>
  <c r="AY71" i="1"/>
  <c r="AX55" i="1"/>
  <c r="AY55" i="1"/>
  <c r="AW69" i="1"/>
  <c r="AX72" i="1"/>
  <c r="AW53" i="1"/>
  <c r="AX56" i="1"/>
  <c r="AW49" i="1"/>
  <c r="AX46" i="1"/>
  <c r="AW56" i="1"/>
  <c r="AW50" i="1"/>
  <c r="AW46" i="1"/>
  <c r="AV45" i="1"/>
  <c r="AW45" i="1"/>
  <c r="AU56" i="1"/>
  <c r="AV56" i="1"/>
  <c r="AU50" i="1"/>
  <c r="AV50" i="1"/>
  <c r="AU46" i="1"/>
  <c r="AV46" i="1"/>
  <c r="AU69" i="1"/>
  <c r="AV69" i="1"/>
  <c r="AU53" i="1"/>
  <c r="AV53" i="1"/>
  <c r="AU49" i="1"/>
  <c r="AV49" i="1"/>
  <c r="AU45" i="1"/>
  <c r="AT56" i="1"/>
  <c r="AT46" i="1"/>
  <c r="AT45" i="1"/>
  <c r="AR56" i="1"/>
  <c r="AS56" i="1"/>
  <c r="AR46" i="1"/>
  <c r="AS46" i="1"/>
  <c r="AR45" i="1"/>
  <c r="AS45" i="1"/>
  <c r="AQ56" i="1"/>
  <c r="AQ46" i="1"/>
  <c r="AQ45" i="1"/>
  <c r="AP56" i="1"/>
  <c r="AP46" i="1"/>
  <c r="AP45" i="1"/>
  <c r="AH73" i="1"/>
  <c r="AH69" i="1"/>
  <c r="AH63" i="1"/>
  <c r="AH57" i="1"/>
  <c r="AH53" i="1"/>
  <c r="AH49" i="1"/>
  <c r="AH72" i="1"/>
  <c r="AH56" i="1"/>
  <c r="AH47" i="1"/>
  <c r="AH44" i="1"/>
  <c r="AH71" i="1"/>
  <c r="AH65" i="1"/>
  <c r="AH55" i="1"/>
  <c r="AH51" i="1"/>
  <c r="AH46" i="1"/>
  <c r="AH70" i="1"/>
  <c r="AH64" i="1"/>
  <c r="AH60" i="1"/>
  <c r="AH54" i="1"/>
  <c r="AH50" i="1"/>
  <c r="AH45" i="1"/>
  <c r="AH41" i="1"/>
  <c r="AH39" i="1"/>
  <c r="AH36" i="1"/>
  <c r="M10" i="14"/>
  <c r="AC6" i="1" s="1"/>
  <c r="AC136" i="1" s="1"/>
  <c r="AO45" i="1"/>
  <c r="AO52" i="1"/>
  <c r="AO46" i="1"/>
  <c r="AO53" i="1"/>
  <c r="AO43" i="1"/>
  <c r="D5" i="2"/>
  <c r="D6" i="2" s="1"/>
  <c r="G51" i="19"/>
  <c r="G10" i="2" l="1"/>
  <c r="G19" i="2"/>
  <c r="M19" i="2" s="1"/>
  <c r="G15" i="2"/>
  <c r="M15" i="2" s="1"/>
  <c r="G20" i="2"/>
  <c r="M20" i="2" s="1"/>
  <c r="G18" i="2"/>
  <c r="M18" i="2" s="1"/>
  <c r="G13" i="2"/>
  <c r="M13" i="2" s="1"/>
  <c r="M21" i="2"/>
  <c r="M25" i="2"/>
  <c r="G12" i="2"/>
  <c r="M12" i="2" s="1"/>
  <c r="G17" i="2"/>
  <c r="M17" i="2" s="1"/>
  <c r="M24" i="2"/>
  <c r="G11" i="2"/>
  <c r="M11" i="2" s="1"/>
  <c r="G16" i="2"/>
  <c r="M16" i="2" s="1"/>
  <c r="S13" i="1" s="1"/>
  <c r="M23" i="2"/>
  <c r="M27" i="2"/>
  <c r="G14" i="2"/>
  <c r="M14" i="2" s="1"/>
  <c r="M22" i="2"/>
  <c r="M26" i="2"/>
  <c r="S6" i="1" l="1"/>
  <c r="S59" i="1"/>
  <c r="S40" i="1"/>
  <c r="S37" i="1"/>
  <c r="S8" i="1"/>
  <c r="S10" i="1"/>
  <c r="S58" i="1"/>
  <c r="BA57" i="1" s="1"/>
  <c r="S9" i="1"/>
  <c r="S38" i="1"/>
  <c r="S68" i="1"/>
  <c r="S67" i="1"/>
  <c r="S48" i="1"/>
  <c r="S42" i="1"/>
  <c r="M10" i="2"/>
  <c r="S126" i="1" s="1"/>
  <c r="G51" i="2"/>
  <c r="AZ68" i="1" l="1"/>
  <c r="AY68" i="1"/>
  <c r="AV68" i="1"/>
  <c r="BA68" i="1"/>
  <c r="AX68" i="1"/>
  <c r="AW68" i="1"/>
  <c r="AU68" i="1"/>
  <c r="AO40" i="1"/>
  <c r="AZ67" i="1"/>
  <c r="BA67" i="1"/>
  <c r="AI58" i="1"/>
  <c r="AZ57" i="1"/>
  <c r="AI67" i="1"/>
  <c r="AI38" i="1"/>
  <c r="AI68" i="1"/>
  <c r="AY57" i="1"/>
  <c r="AX67" i="1"/>
  <c r="AY67" i="1"/>
  <c r="AW54" i="1"/>
  <c r="AX57" i="1"/>
  <c r="AW64" i="1"/>
  <c r="AW67" i="1"/>
  <c r="AU67" i="1"/>
  <c r="AV67" i="1"/>
  <c r="AW63" i="1"/>
  <c r="AU63" i="1"/>
  <c r="AV63" i="1"/>
  <c r="AU54" i="1"/>
  <c r="AV54" i="1"/>
  <c r="AU64" i="1"/>
  <c r="AV64" i="1"/>
  <c r="AS63" i="1"/>
  <c r="AQ63" i="1"/>
  <c r="AT63" i="1"/>
  <c r="AR63" i="1"/>
  <c r="AP63" i="1"/>
  <c r="AO44" i="1"/>
  <c r="AS64" i="1"/>
  <c r="AQ64" i="1"/>
  <c r="AT64" i="1"/>
  <c r="AR64" i="1"/>
  <c r="AP64" i="1"/>
  <c r="AO55" i="1"/>
  <c r="AT49" i="1"/>
  <c r="AT54" i="1"/>
  <c r="AS54" i="1"/>
  <c r="AQ54" i="1"/>
  <c r="AO54" i="1"/>
  <c r="AR54" i="1"/>
  <c r="AP54" i="1"/>
  <c r="AR49" i="1"/>
  <c r="AS49" i="1"/>
  <c r="AQ49" i="1"/>
  <c r="AQ126" i="1"/>
  <c r="AP49" i="1"/>
  <c r="AO49" i="1"/>
  <c r="AH67" i="1"/>
  <c r="AH58" i="1"/>
  <c r="AH68" i="1"/>
  <c r="AH38" i="1"/>
  <c r="AO56" i="1"/>
  <c r="AO13" i="1"/>
  <c r="AO47" i="1"/>
  <c r="AO48" i="1"/>
  <c r="S7" i="1"/>
  <c r="AO126" i="1"/>
  <c r="AP126" i="1"/>
  <c r="S131" i="1"/>
  <c r="S130" i="1"/>
  <c r="S12" i="1"/>
  <c r="S19" i="1"/>
  <c r="S20" i="1"/>
  <c r="S31" i="1"/>
  <c r="S24" i="1"/>
  <c r="S77" i="1"/>
  <c r="S81" i="1"/>
  <c r="S85" i="1"/>
  <c r="S89" i="1"/>
  <c r="S93" i="1"/>
  <c r="S97" i="1"/>
  <c r="S101" i="1"/>
  <c r="S105" i="1"/>
  <c r="S109" i="1"/>
  <c r="S113" i="1"/>
  <c r="S117" i="1"/>
  <c r="S121" i="1"/>
  <c r="S125" i="1"/>
  <c r="S15" i="1"/>
  <c r="S34" i="1"/>
  <c r="S27" i="1"/>
  <c r="S22" i="1"/>
  <c r="AO22" i="1" s="1"/>
  <c r="S76" i="1"/>
  <c r="S80" i="1"/>
  <c r="S84" i="1"/>
  <c r="S88" i="1"/>
  <c r="S92" i="1"/>
  <c r="S96" i="1"/>
  <c r="S100" i="1"/>
  <c r="S104" i="1"/>
  <c r="S108" i="1"/>
  <c r="S112" i="1"/>
  <c r="S116" i="1"/>
  <c r="S120" i="1"/>
  <c r="S124" i="1"/>
  <c r="S129" i="1"/>
  <c r="S132" i="1"/>
  <c r="S14" i="1"/>
  <c r="S30" i="1"/>
  <c r="S26" i="1"/>
  <c r="S32" i="1"/>
  <c r="S75" i="1"/>
  <c r="S79" i="1"/>
  <c r="S83" i="1"/>
  <c r="S87" i="1"/>
  <c r="S91" i="1"/>
  <c r="S95" i="1"/>
  <c r="S99" i="1"/>
  <c r="S103" i="1"/>
  <c r="S107" i="1"/>
  <c r="S111" i="1"/>
  <c r="S115" i="1"/>
  <c r="S119" i="1"/>
  <c r="S123" i="1"/>
  <c r="S16" i="1"/>
  <c r="S33" i="1"/>
  <c r="S23" i="1"/>
  <c r="AO23" i="1" s="1"/>
  <c r="S28" i="1"/>
  <c r="S74" i="1"/>
  <c r="S78" i="1"/>
  <c r="S82" i="1"/>
  <c r="S86" i="1"/>
  <c r="S90" i="1"/>
  <c r="S94" i="1"/>
  <c r="S98" i="1"/>
  <c r="S102" i="1"/>
  <c r="S106" i="1"/>
  <c r="S110" i="1"/>
  <c r="S114" i="1"/>
  <c r="S118" i="1"/>
  <c r="S122" i="1"/>
  <c r="S133" i="1"/>
  <c r="S128" i="1"/>
  <c r="S127" i="1"/>
  <c r="AO50" i="1"/>
  <c r="AO9" i="1"/>
  <c r="AO12" i="1"/>
  <c r="AO41" i="1"/>
  <c r="AO16" i="1"/>
  <c r="AO51" i="1"/>
  <c r="AO7" i="1"/>
  <c r="AO8" i="1"/>
  <c r="AO42" i="1"/>
  <c r="AO6" i="1"/>
  <c r="S11" i="1"/>
  <c r="AO19" i="1" l="1"/>
  <c r="AO24" i="1"/>
  <c r="AO31" i="1"/>
  <c r="AO38" i="1"/>
  <c r="AO39" i="1"/>
  <c r="AO25" i="1"/>
  <c r="AO37" i="1"/>
  <c r="AO36" i="1"/>
  <c r="AO14" i="1"/>
  <c r="AO34" i="1"/>
  <c r="AO33" i="1"/>
  <c r="AO35" i="1"/>
  <c r="AO32" i="1"/>
  <c r="AQ127" i="1"/>
  <c r="AQ133" i="1"/>
  <c r="AQ118" i="1"/>
  <c r="AQ110" i="1"/>
  <c r="AQ102" i="1"/>
  <c r="AQ94" i="1"/>
  <c r="AQ86" i="1"/>
  <c r="AQ78" i="1"/>
  <c r="AQ70" i="1"/>
  <c r="AQ123" i="1"/>
  <c r="AQ115" i="1"/>
  <c r="AQ107" i="1"/>
  <c r="AQ99" i="1"/>
  <c r="AQ91" i="1"/>
  <c r="AQ83" i="1"/>
  <c r="AQ75" i="1"/>
  <c r="AQ67" i="1"/>
  <c r="AQ129" i="1"/>
  <c r="AQ120" i="1"/>
  <c r="AQ112" i="1"/>
  <c r="AQ104" i="1"/>
  <c r="AQ96" i="1"/>
  <c r="AQ88" i="1"/>
  <c r="AQ80" i="1"/>
  <c r="AQ72" i="1"/>
  <c r="AQ125" i="1"/>
  <c r="AQ117" i="1"/>
  <c r="AQ109" i="1"/>
  <c r="AQ101" i="1"/>
  <c r="AQ93" i="1"/>
  <c r="AQ85" i="1"/>
  <c r="AQ77" i="1"/>
  <c r="AQ69" i="1"/>
  <c r="AQ130" i="1"/>
  <c r="AQ128" i="1"/>
  <c r="AQ122" i="1"/>
  <c r="AQ114" i="1"/>
  <c r="AQ106" i="1"/>
  <c r="AQ98" i="1"/>
  <c r="AQ90" i="1"/>
  <c r="AQ82" i="1"/>
  <c r="AQ74" i="1"/>
  <c r="AQ66" i="1"/>
  <c r="AQ119" i="1"/>
  <c r="AQ111" i="1"/>
  <c r="AQ103" i="1"/>
  <c r="AQ95" i="1"/>
  <c r="AQ87" i="1"/>
  <c r="AQ79" i="1"/>
  <c r="AQ71" i="1"/>
  <c r="AQ132" i="1"/>
  <c r="AQ124" i="1"/>
  <c r="AQ116" i="1"/>
  <c r="AQ108" i="1"/>
  <c r="AQ100" i="1"/>
  <c r="AQ92" i="1"/>
  <c r="AQ84" i="1"/>
  <c r="AQ76" i="1"/>
  <c r="AQ68" i="1"/>
  <c r="AQ121" i="1"/>
  <c r="AQ113" i="1"/>
  <c r="AQ105" i="1"/>
  <c r="AQ97" i="1"/>
  <c r="AQ89" i="1"/>
  <c r="AQ81" i="1"/>
  <c r="AQ73" i="1"/>
  <c r="AQ65" i="1"/>
  <c r="AQ131" i="1"/>
  <c r="AO29" i="1"/>
  <c r="AO15" i="1"/>
  <c r="AO30" i="1"/>
  <c r="AO21" i="1"/>
  <c r="AO17" i="1"/>
  <c r="AO20" i="1"/>
  <c r="AO27" i="1"/>
  <c r="AO18" i="1"/>
  <c r="AO26" i="1"/>
  <c r="AO11" i="1"/>
  <c r="AO28" i="1"/>
  <c r="AO127" i="1"/>
  <c r="AP127" i="1"/>
  <c r="AP133" i="1"/>
  <c r="AP118" i="1"/>
  <c r="AO118" i="1"/>
  <c r="AP110" i="1"/>
  <c r="AO110" i="1"/>
  <c r="AP102" i="1"/>
  <c r="AO102" i="1"/>
  <c r="AP94" i="1"/>
  <c r="AO94" i="1"/>
  <c r="AP86" i="1"/>
  <c r="AO86" i="1"/>
  <c r="AP78" i="1"/>
  <c r="AO78" i="1"/>
  <c r="AP70" i="1"/>
  <c r="AO70" i="1"/>
  <c r="AO62" i="1"/>
  <c r="AP123" i="1"/>
  <c r="AO123" i="1"/>
  <c r="AP115" i="1"/>
  <c r="AO115" i="1"/>
  <c r="AP107" i="1"/>
  <c r="AO107" i="1"/>
  <c r="AP99" i="1"/>
  <c r="AO99" i="1"/>
  <c r="AP91" i="1"/>
  <c r="AO91" i="1"/>
  <c r="AP83" i="1"/>
  <c r="AO83" i="1"/>
  <c r="AP75" i="1"/>
  <c r="AO75" i="1"/>
  <c r="AP67" i="1"/>
  <c r="AO67" i="1"/>
  <c r="AO59" i="1"/>
  <c r="AP129" i="1"/>
  <c r="AO129" i="1"/>
  <c r="AP120" i="1"/>
  <c r="AO120" i="1"/>
  <c r="AP112" i="1"/>
  <c r="AO112" i="1"/>
  <c r="AP104" i="1"/>
  <c r="AO104" i="1"/>
  <c r="AP96" i="1"/>
  <c r="AO96" i="1"/>
  <c r="AP88" i="1"/>
  <c r="AO88" i="1"/>
  <c r="AP80" i="1"/>
  <c r="AO80" i="1"/>
  <c r="AP72" i="1"/>
  <c r="AO72" i="1"/>
  <c r="AO64" i="1"/>
  <c r="AP125" i="1"/>
  <c r="AO125" i="1"/>
  <c r="AP117" i="1"/>
  <c r="AO117" i="1"/>
  <c r="AP109" i="1"/>
  <c r="AO109" i="1"/>
  <c r="AP101" i="1"/>
  <c r="AO101" i="1"/>
  <c r="AP93" i="1"/>
  <c r="AO93" i="1"/>
  <c r="AP85" i="1"/>
  <c r="AO85" i="1"/>
  <c r="AP77" i="1"/>
  <c r="AO77" i="1"/>
  <c r="AP69" i="1"/>
  <c r="AO69" i="1"/>
  <c r="AO61" i="1"/>
  <c r="AP130" i="1"/>
  <c r="AO130" i="1"/>
  <c r="AO128" i="1"/>
  <c r="AP128" i="1"/>
  <c r="AP122" i="1"/>
  <c r="AO122" i="1"/>
  <c r="AP114" i="1"/>
  <c r="AO114" i="1"/>
  <c r="AP106" i="1"/>
  <c r="AO106" i="1"/>
  <c r="AP98" i="1"/>
  <c r="AO98" i="1"/>
  <c r="AP90" i="1"/>
  <c r="AO90" i="1"/>
  <c r="AP82" i="1"/>
  <c r="AO82" i="1"/>
  <c r="AP74" i="1"/>
  <c r="AO74" i="1"/>
  <c r="AP66" i="1"/>
  <c r="AO66" i="1"/>
  <c r="AO58" i="1"/>
  <c r="AP119" i="1"/>
  <c r="AO119" i="1"/>
  <c r="AP111" i="1"/>
  <c r="AO111" i="1"/>
  <c r="AP103" i="1"/>
  <c r="AO103" i="1"/>
  <c r="AP95" i="1"/>
  <c r="AO95" i="1"/>
  <c r="AP87" i="1"/>
  <c r="AO87" i="1"/>
  <c r="AP79" i="1"/>
  <c r="AO79" i="1"/>
  <c r="AP71" i="1"/>
  <c r="AO71" i="1"/>
  <c r="AO63" i="1"/>
  <c r="AP132" i="1"/>
  <c r="AP124" i="1"/>
  <c r="AO124" i="1"/>
  <c r="AP116" i="1"/>
  <c r="AO116" i="1"/>
  <c r="AP108" i="1"/>
  <c r="AO108" i="1"/>
  <c r="AP100" i="1"/>
  <c r="AO100" i="1"/>
  <c r="AP92" i="1"/>
  <c r="AO92" i="1"/>
  <c r="AP84" i="1"/>
  <c r="AO84" i="1"/>
  <c r="AP76" i="1"/>
  <c r="AO76" i="1"/>
  <c r="AP68" i="1"/>
  <c r="AO68" i="1"/>
  <c r="AO60" i="1"/>
  <c r="AP121" i="1"/>
  <c r="AO121" i="1"/>
  <c r="AP113" i="1"/>
  <c r="AO113" i="1"/>
  <c r="AP105" i="1"/>
  <c r="AO105" i="1"/>
  <c r="AP97" i="1"/>
  <c r="AO97" i="1"/>
  <c r="AP89" i="1"/>
  <c r="AO89" i="1"/>
  <c r="AP81" i="1"/>
  <c r="AO81" i="1"/>
  <c r="AP73" i="1"/>
  <c r="AO73" i="1"/>
  <c r="AP65" i="1"/>
  <c r="AO65" i="1"/>
  <c r="AO57" i="1"/>
  <c r="AP131" i="1"/>
  <c r="AO131" i="1"/>
  <c r="AO10" i="1"/>
  <c r="D18" i="3" s="1"/>
  <c r="S136" i="1"/>
  <c r="D17" i="3" l="1"/>
  <c r="D19" i="3"/>
  <c r="D21" i="3"/>
  <c r="D22" i="3"/>
  <c r="D23" i="3"/>
  <c r="D20" i="3"/>
  <c r="D10" i="3"/>
  <c r="D15" i="3"/>
  <c r="D11" i="3"/>
  <c r="D16" i="3"/>
  <c r="D13" i="3"/>
  <c r="D14" i="3"/>
  <c r="D12" i="3"/>
  <c r="D5" i="3" l="1"/>
  <c r="T10" i="1" l="1"/>
  <c r="T37" i="1"/>
  <c r="T42" i="1"/>
  <c r="T40" i="1"/>
  <c r="T43" i="1"/>
  <c r="T48" i="1"/>
  <c r="T52" i="1"/>
  <c r="T59" i="1"/>
  <c r="T61" i="1"/>
  <c r="T62" i="1"/>
  <c r="T66" i="1"/>
  <c r="T16" i="1"/>
  <c r="BA62" i="1" l="1"/>
  <c r="AX62" i="1"/>
  <c r="AZ62" i="1"/>
  <c r="AY62" i="1"/>
  <c r="BA58" i="1"/>
  <c r="AY59" i="1"/>
  <c r="BA59" i="1"/>
  <c r="AW59" i="1"/>
  <c r="AT59" i="1"/>
  <c r="AR59" i="1"/>
  <c r="AP59" i="1"/>
  <c r="AZ59" i="1"/>
  <c r="AV59" i="1"/>
  <c r="AX59" i="1"/>
  <c r="AU59" i="1"/>
  <c r="AS59" i="1"/>
  <c r="AQ59" i="1"/>
  <c r="AZ48" i="1"/>
  <c r="BA48" i="1"/>
  <c r="AY48" i="1"/>
  <c r="AX48" i="1"/>
  <c r="AZ40" i="1"/>
  <c r="AV40" i="1"/>
  <c r="AQ40" i="1"/>
  <c r="AX40" i="1"/>
  <c r="AU40" i="1"/>
  <c r="AS40" i="1"/>
  <c r="AY40" i="1"/>
  <c r="AR40" i="1"/>
  <c r="BA40" i="1"/>
  <c r="AW40" i="1"/>
  <c r="AT40" i="1"/>
  <c r="AP40" i="1"/>
  <c r="BA66" i="1"/>
  <c r="AY66" i="1"/>
  <c r="AW66" i="1"/>
  <c r="AV66" i="1"/>
  <c r="AZ66" i="1"/>
  <c r="AX66" i="1"/>
  <c r="AU66" i="1"/>
  <c r="AZ52" i="1"/>
  <c r="AX52" i="1"/>
  <c r="AW52" i="1"/>
  <c r="AV52" i="1"/>
  <c r="BA52" i="1"/>
  <c r="AY52" i="1"/>
  <c r="AU52" i="1"/>
  <c r="BA43" i="1"/>
  <c r="AY43" i="1"/>
  <c r="AV43" i="1"/>
  <c r="AZ43" i="1"/>
  <c r="AX43" i="1"/>
  <c r="AW43" i="1"/>
  <c r="AU43" i="1"/>
  <c r="AZ65" i="1"/>
  <c r="BA65" i="1"/>
  <c r="AZ60" i="1"/>
  <c r="BA60" i="1"/>
  <c r="AZ51" i="1"/>
  <c r="BA51" i="1"/>
  <c r="AZ42" i="1"/>
  <c r="BA42" i="1"/>
  <c r="AZ41" i="1"/>
  <c r="BA41" i="1"/>
  <c r="AZ61" i="1"/>
  <c r="BA61" i="1"/>
  <c r="AZ47" i="1"/>
  <c r="BA47" i="1"/>
  <c r="AI59" i="1"/>
  <c r="AZ58" i="1"/>
  <c r="AI62" i="1"/>
  <c r="AI48" i="1"/>
  <c r="AI40" i="1"/>
  <c r="AI37" i="1"/>
  <c r="AI66" i="1"/>
  <c r="AI61" i="1"/>
  <c r="AI52" i="1"/>
  <c r="AI43" i="1"/>
  <c r="AI42" i="1"/>
  <c r="AY58" i="1"/>
  <c r="AX51" i="1"/>
  <c r="AY51" i="1"/>
  <c r="AX42" i="1"/>
  <c r="AY42" i="1"/>
  <c r="AX41" i="1"/>
  <c r="AY41" i="1"/>
  <c r="AX61" i="1"/>
  <c r="AY61" i="1"/>
  <c r="AX47" i="1"/>
  <c r="AY47" i="1"/>
  <c r="AX65" i="1"/>
  <c r="AY65" i="1"/>
  <c r="AX60" i="1"/>
  <c r="AY60" i="1"/>
  <c r="AW55" i="1"/>
  <c r="AX58" i="1"/>
  <c r="AW62" i="1"/>
  <c r="AV65" i="1"/>
  <c r="AW65" i="1"/>
  <c r="AU65" i="1"/>
  <c r="AU60" i="1"/>
  <c r="AT60" i="1"/>
  <c r="AS60" i="1"/>
  <c r="AP60" i="1"/>
  <c r="AW60" i="1"/>
  <c r="AV60" i="1"/>
  <c r="AR60" i="1"/>
  <c r="AQ60" i="1"/>
  <c r="AW58" i="1"/>
  <c r="AU61" i="1"/>
  <c r="AS61" i="1"/>
  <c r="AQ61" i="1"/>
  <c r="AP61" i="1"/>
  <c r="AW61" i="1"/>
  <c r="AV61" i="1"/>
  <c r="AT61" i="1"/>
  <c r="AR61" i="1"/>
  <c r="AW44" i="1"/>
  <c r="AV47" i="1"/>
  <c r="AP47" i="1"/>
  <c r="AU47" i="1"/>
  <c r="AR47" i="1"/>
  <c r="AS47" i="1"/>
  <c r="AW47" i="1"/>
  <c r="AT47" i="1"/>
  <c r="AQ47" i="1"/>
  <c r="AW48" i="1"/>
  <c r="AW51" i="1"/>
  <c r="AU51" i="1"/>
  <c r="AT51" i="1"/>
  <c r="AS51" i="1"/>
  <c r="AV51" i="1"/>
  <c r="AR51" i="1"/>
  <c r="AQ51" i="1"/>
  <c r="AP51" i="1"/>
  <c r="AU42" i="1"/>
  <c r="AT42" i="1"/>
  <c r="AS42" i="1"/>
  <c r="AP42" i="1"/>
  <c r="AW42" i="1"/>
  <c r="AV42" i="1"/>
  <c r="AR42" i="1"/>
  <c r="AQ42" i="1"/>
  <c r="AU41" i="1"/>
  <c r="AS41" i="1"/>
  <c r="AV41" i="1"/>
  <c r="AQ41" i="1"/>
  <c r="AT41" i="1"/>
  <c r="AW41" i="1"/>
  <c r="AR41" i="1"/>
  <c r="AP41" i="1"/>
  <c r="AV57" i="1"/>
  <c r="AW57" i="1"/>
  <c r="AU62" i="1"/>
  <c r="AV62" i="1"/>
  <c r="AU58" i="1"/>
  <c r="AV58" i="1"/>
  <c r="AU55" i="1"/>
  <c r="AV55" i="1"/>
  <c r="AU44" i="1"/>
  <c r="AV44" i="1"/>
  <c r="AU48" i="1"/>
  <c r="AV48" i="1"/>
  <c r="AT52" i="1"/>
  <c r="AU57" i="1"/>
  <c r="AT53" i="1"/>
  <c r="AT58" i="1"/>
  <c r="AS58" i="1"/>
  <c r="AQ58" i="1"/>
  <c r="AR58" i="1"/>
  <c r="AP58" i="1"/>
  <c r="AT50" i="1"/>
  <c r="AT55" i="1"/>
  <c r="AQ55" i="1"/>
  <c r="AR55" i="1"/>
  <c r="AS55" i="1"/>
  <c r="AP55" i="1"/>
  <c r="AT44" i="1"/>
  <c r="AQ44" i="1"/>
  <c r="AP44" i="1"/>
  <c r="AS44" i="1"/>
  <c r="AR44" i="1"/>
  <c r="AT57" i="1"/>
  <c r="AS62" i="1"/>
  <c r="AQ62" i="1"/>
  <c r="AT62" i="1"/>
  <c r="AR62" i="1"/>
  <c r="AP62" i="1"/>
  <c r="AT43" i="1"/>
  <c r="AS48" i="1"/>
  <c r="AQ48" i="1"/>
  <c r="AT48" i="1"/>
  <c r="AR48" i="1"/>
  <c r="AP48" i="1"/>
  <c r="AR53" i="1"/>
  <c r="AS53" i="1"/>
  <c r="AR50" i="1"/>
  <c r="AS50" i="1"/>
  <c r="AR57" i="1"/>
  <c r="AS57" i="1"/>
  <c r="AR52" i="1"/>
  <c r="AS52" i="1"/>
  <c r="AR43" i="1"/>
  <c r="AS43" i="1"/>
  <c r="AQ53" i="1"/>
  <c r="AQ50" i="1"/>
  <c r="AQ57" i="1"/>
  <c r="AQ52" i="1"/>
  <c r="AQ43" i="1"/>
  <c r="AP53" i="1"/>
  <c r="AP50" i="1"/>
  <c r="AP57" i="1"/>
  <c r="AP52" i="1"/>
  <c r="AP43" i="1"/>
  <c r="AH61" i="1"/>
  <c r="AH62" i="1"/>
  <c r="AH59" i="1"/>
  <c r="AH48" i="1"/>
  <c r="AH66" i="1"/>
  <c r="AH52" i="1"/>
  <c r="AH43" i="1"/>
  <c r="AH42" i="1"/>
  <c r="AH40" i="1"/>
  <c r="AH37" i="1"/>
  <c r="M28" i="3"/>
  <c r="M30" i="3"/>
  <c r="M27" i="3"/>
  <c r="M25" i="3"/>
  <c r="M26" i="3"/>
  <c r="M29" i="3"/>
  <c r="M24" i="3"/>
  <c r="T30" i="1" l="1"/>
  <c r="T20" i="1"/>
  <c r="T26" i="1"/>
  <c r="T31" i="1"/>
  <c r="T32" i="1"/>
  <c r="T24" i="1"/>
  <c r="T75" i="1"/>
  <c r="T77" i="1"/>
  <c r="T79" i="1"/>
  <c r="T81" i="1"/>
  <c r="T83" i="1"/>
  <c r="T85" i="1"/>
  <c r="T87" i="1"/>
  <c r="T89" i="1"/>
  <c r="T91" i="1"/>
  <c r="T93" i="1"/>
  <c r="T95" i="1"/>
  <c r="T97" i="1"/>
  <c r="T99" i="1"/>
  <c r="T101" i="1"/>
  <c r="T103" i="1"/>
  <c r="T105" i="1"/>
  <c r="T107" i="1"/>
  <c r="T109" i="1"/>
  <c r="T111" i="1"/>
  <c r="T113" i="1"/>
  <c r="T115" i="1"/>
  <c r="T117" i="1"/>
  <c r="T119" i="1"/>
  <c r="T121" i="1"/>
  <c r="T123" i="1"/>
  <c r="T125" i="1"/>
  <c r="T127" i="1"/>
  <c r="T129" i="1"/>
  <c r="T131" i="1"/>
  <c r="T34" i="1"/>
  <c r="T23" i="1"/>
  <c r="T27" i="1"/>
  <c r="T28" i="1"/>
  <c r="T22" i="1"/>
  <c r="T74" i="1"/>
  <c r="T76" i="1"/>
  <c r="T78" i="1"/>
  <c r="T80" i="1"/>
  <c r="T82" i="1"/>
  <c r="T84" i="1"/>
  <c r="T86" i="1"/>
  <c r="T88" i="1"/>
  <c r="T90" i="1"/>
  <c r="T92" i="1"/>
  <c r="T94" i="1"/>
  <c r="T96" i="1"/>
  <c r="T98" i="1"/>
  <c r="T100" i="1"/>
  <c r="T102" i="1"/>
  <c r="T104" i="1"/>
  <c r="T106" i="1"/>
  <c r="T108" i="1"/>
  <c r="T110" i="1"/>
  <c r="T112" i="1"/>
  <c r="T114" i="1"/>
  <c r="T116" i="1"/>
  <c r="T118" i="1"/>
  <c r="T120" i="1"/>
  <c r="T122" i="1"/>
  <c r="T124" i="1"/>
  <c r="T126" i="1"/>
  <c r="T128" i="1"/>
  <c r="T130" i="1"/>
  <c r="T133" i="1"/>
  <c r="T132" i="1"/>
  <c r="AX24" i="1" l="1"/>
  <c r="AU24" i="1"/>
  <c r="AV24" i="1"/>
  <c r="AZ24" i="1"/>
  <c r="AY24" i="1"/>
  <c r="AP23" i="1"/>
  <c r="AR23" i="1"/>
  <c r="AT23" i="1"/>
  <c r="AQ23" i="1"/>
  <c r="AS23" i="1"/>
  <c r="AZ130" i="1"/>
  <c r="AZ122" i="1"/>
  <c r="AZ133" i="1"/>
  <c r="AZ128" i="1"/>
  <c r="AZ124" i="1"/>
  <c r="AZ120" i="1"/>
  <c r="AZ116" i="1"/>
  <c r="AZ112" i="1"/>
  <c r="AZ108" i="1"/>
  <c r="AZ104" i="1"/>
  <c r="AZ100" i="1"/>
  <c r="AZ96" i="1"/>
  <c r="AZ92" i="1"/>
  <c r="AZ88" i="1"/>
  <c r="AZ84" i="1"/>
  <c r="AZ80" i="1"/>
  <c r="AZ76" i="1"/>
  <c r="AZ129" i="1"/>
  <c r="AZ125" i="1"/>
  <c r="AZ121" i="1"/>
  <c r="AZ117" i="1"/>
  <c r="AZ113" i="1"/>
  <c r="AZ109" i="1"/>
  <c r="AZ105" i="1"/>
  <c r="AZ101" i="1"/>
  <c r="AZ97" i="1"/>
  <c r="AZ93" i="1"/>
  <c r="AZ89" i="1"/>
  <c r="AZ85" i="1"/>
  <c r="AZ81" i="1"/>
  <c r="AZ77" i="1"/>
  <c r="AZ73" i="1"/>
  <c r="BA73" i="1"/>
  <c r="AZ132" i="1"/>
  <c r="AZ126" i="1"/>
  <c r="AZ118" i="1"/>
  <c r="AZ114" i="1"/>
  <c r="AZ110" i="1"/>
  <c r="AZ106" i="1"/>
  <c r="AZ102" i="1"/>
  <c r="AZ98" i="1"/>
  <c r="AZ94" i="1"/>
  <c r="AZ90" i="1"/>
  <c r="AZ86" i="1"/>
  <c r="AZ82" i="1"/>
  <c r="AZ78" i="1"/>
  <c r="AZ74" i="1"/>
  <c r="AZ131" i="1"/>
  <c r="AZ127" i="1"/>
  <c r="AZ123" i="1"/>
  <c r="AZ119" i="1"/>
  <c r="AZ115" i="1"/>
  <c r="AZ111" i="1"/>
  <c r="AZ107" i="1"/>
  <c r="AZ103" i="1"/>
  <c r="AZ99" i="1"/>
  <c r="AZ95" i="1"/>
  <c r="AZ91" i="1"/>
  <c r="AZ87" i="1"/>
  <c r="AZ83" i="1"/>
  <c r="AZ79" i="1"/>
  <c r="AZ75" i="1"/>
  <c r="AX132" i="1"/>
  <c r="AY132" i="1"/>
  <c r="AX126" i="1"/>
  <c r="AY126" i="1"/>
  <c r="AX118" i="1"/>
  <c r="AY118" i="1"/>
  <c r="AX110" i="1"/>
  <c r="AY110" i="1"/>
  <c r="AX102" i="1"/>
  <c r="AY102" i="1"/>
  <c r="AX94" i="1"/>
  <c r="AY94" i="1"/>
  <c r="AX86" i="1"/>
  <c r="AY86" i="1"/>
  <c r="AX133" i="1"/>
  <c r="AY133" i="1"/>
  <c r="AX128" i="1"/>
  <c r="AY128" i="1"/>
  <c r="AX124" i="1"/>
  <c r="AY124" i="1"/>
  <c r="AX120" i="1"/>
  <c r="AY120" i="1"/>
  <c r="AX116" i="1"/>
  <c r="AY116" i="1"/>
  <c r="AX112" i="1"/>
  <c r="AY112" i="1"/>
  <c r="AX108" i="1"/>
  <c r="AY108" i="1"/>
  <c r="AX104" i="1"/>
  <c r="AY104" i="1"/>
  <c r="AX100" i="1"/>
  <c r="AY100" i="1"/>
  <c r="AX96" i="1"/>
  <c r="AY96" i="1"/>
  <c r="AX92" i="1"/>
  <c r="AY92" i="1"/>
  <c r="AX88" i="1"/>
  <c r="AY88" i="1"/>
  <c r="AX84" i="1"/>
  <c r="AY84" i="1"/>
  <c r="AX80" i="1"/>
  <c r="AY80" i="1"/>
  <c r="AX76" i="1"/>
  <c r="AY76" i="1"/>
  <c r="AX129" i="1"/>
  <c r="AY129" i="1"/>
  <c r="AX125" i="1"/>
  <c r="AY125" i="1"/>
  <c r="AX121" i="1"/>
  <c r="AY121" i="1"/>
  <c r="AX117" i="1"/>
  <c r="AY117" i="1"/>
  <c r="AX113" i="1"/>
  <c r="AY113" i="1"/>
  <c r="AX109" i="1"/>
  <c r="AY109" i="1"/>
  <c r="AX105" i="1"/>
  <c r="AY105" i="1"/>
  <c r="AX101" i="1"/>
  <c r="AY101" i="1"/>
  <c r="AX97" i="1"/>
  <c r="AY97" i="1"/>
  <c r="AX93" i="1"/>
  <c r="AY93" i="1"/>
  <c r="AX89" i="1"/>
  <c r="AY89" i="1"/>
  <c r="AX85" i="1"/>
  <c r="AY85" i="1"/>
  <c r="AX81" i="1"/>
  <c r="AY81" i="1"/>
  <c r="AX77" i="1"/>
  <c r="AY77" i="1"/>
  <c r="AX73" i="1"/>
  <c r="AY73" i="1"/>
  <c r="AX130" i="1"/>
  <c r="AY130" i="1"/>
  <c r="AX122" i="1"/>
  <c r="AY122" i="1"/>
  <c r="AX114" i="1"/>
  <c r="AY114" i="1"/>
  <c r="AX106" i="1"/>
  <c r="AY106" i="1"/>
  <c r="AX98" i="1"/>
  <c r="AY98" i="1"/>
  <c r="AX90" i="1"/>
  <c r="AY90" i="1"/>
  <c r="AX82" i="1"/>
  <c r="AY82" i="1"/>
  <c r="AX78" i="1"/>
  <c r="AY78" i="1"/>
  <c r="AX74" i="1"/>
  <c r="AY74" i="1"/>
  <c r="AX131" i="1"/>
  <c r="AY131" i="1"/>
  <c r="AX127" i="1"/>
  <c r="AY127" i="1"/>
  <c r="AX123" i="1"/>
  <c r="AY123" i="1"/>
  <c r="AX119" i="1"/>
  <c r="AY119" i="1"/>
  <c r="AX115" i="1"/>
  <c r="AY115" i="1"/>
  <c r="AX111" i="1"/>
  <c r="AY111" i="1"/>
  <c r="AX107" i="1"/>
  <c r="AY107" i="1"/>
  <c r="AX103" i="1"/>
  <c r="AY103" i="1"/>
  <c r="AX99" i="1"/>
  <c r="AY99" i="1"/>
  <c r="AX95" i="1"/>
  <c r="AY95" i="1"/>
  <c r="AX91" i="1"/>
  <c r="AY91" i="1"/>
  <c r="AX87" i="1"/>
  <c r="AY87" i="1"/>
  <c r="AX83" i="1"/>
  <c r="AY83" i="1"/>
  <c r="AX79" i="1"/>
  <c r="AY79" i="1"/>
  <c r="AX75" i="1"/>
  <c r="AY75" i="1"/>
  <c r="AP39" i="1"/>
  <c r="AT37" i="1"/>
  <c r="AP37" i="1"/>
  <c r="AR37" i="1"/>
  <c r="AU37" i="1"/>
  <c r="AS37" i="1"/>
  <c r="AQ37" i="1"/>
  <c r="AP36" i="1"/>
  <c r="AQ26" i="1"/>
  <c r="AT26" i="1"/>
  <c r="AP26" i="1"/>
  <c r="AR26" i="1"/>
  <c r="AS26" i="1"/>
  <c r="AV133" i="1"/>
  <c r="AW133" i="1"/>
  <c r="AV124" i="1"/>
  <c r="AW124" i="1"/>
  <c r="AV116" i="1"/>
  <c r="AW116" i="1"/>
  <c r="AV104" i="1"/>
  <c r="AW104" i="1"/>
  <c r="AV96" i="1"/>
  <c r="AW96" i="1"/>
  <c r="AV76" i="1"/>
  <c r="AW76" i="1"/>
  <c r="AV128" i="1"/>
  <c r="AW128" i="1"/>
  <c r="AV120" i="1"/>
  <c r="AW120" i="1"/>
  <c r="AV112" i="1"/>
  <c r="AW112" i="1"/>
  <c r="AV108" i="1"/>
  <c r="AW108" i="1"/>
  <c r="AV100" i="1"/>
  <c r="AW100" i="1"/>
  <c r="AV92" i="1"/>
  <c r="AW92" i="1"/>
  <c r="AV88" i="1"/>
  <c r="AW88" i="1"/>
  <c r="AV84" i="1"/>
  <c r="AW84" i="1"/>
  <c r="AV80" i="1"/>
  <c r="AW80" i="1"/>
  <c r="AV72" i="1"/>
  <c r="AV129" i="1"/>
  <c r="AW129" i="1"/>
  <c r="AV125" i="1"/>
  <c r="AW125" i="1"/>
  <c r="AV121" i="1"/>
  <c r="AW121" i="1"/>
  <c r="AV117" i="1"/>
  <c r="AW117" i="1"/>
  <c r="AV113" i="1"/>
  <c r="AW113" i="1"/>
  <c r="AV109" i="1"/>
  <c r="AW109" i="1"/>
  <c r="AV105" i="1"/>
  <c r="AW105" i="1"/>
  <c r="AV101" i="1"/>
  <c r="AW101" i="1"/>
  <c r="AV97" i="1"/>
  <c r="AW97" i="1"/>
  <c r="AV93" i="1"/>
  <c r="AW93" i="1"/>
  <c r="AV89" i="1"/>
  <c r="AW89" i="1"/>
  <c r="AV85" i="1"/>
  <c r="AW85" i="1"/>
  <c r="AV81" i="1"/>
  <c r="AW81" i="1"/>
  <c r="AV77" i="1"/>
  <c r="AW77" i="1"/>
  <c r="AV73" i="1"/>
  <c r="AW73" i="1"/>
  <c r="AV132" i="1"/>
  <c r="AW132" i="1"/>
  <c r="AV130" i="1"/>
  <c r="AW130" i="1"/>
  <c r="AV126" i="1"/>
  <c r="AW126" i="1"/>
  <c r="AV122" i="1"/>
  <c r="AW122" i="1"/>
  <c r="AV118" i="1"/>
  <c r="AW118" i="1"/>
  <c r="AV114" i="1"/>
  <c r="AW114" i="1"/>
  <c r="AV110" i="1"/>
  <c r="AW110" i="1"/>
  <c r="AV106" i="1"/>
  <c r="AW106" i="1"/>
  <c r="AV102" i="1"/>
  <c r="AW102" i="1"/>
  <c r="AV98" i="1"/>
  <c r="AW98" i="1"/>
  <c r="AV94" i="1"/>
  <c r="AW94" i="1"/>
  <c r="AV90" i="1"/>
  <c r="AW90" i="1"/>
  <c r="AV86" i="1"/>
  <c r="AW86" i="1"/>
  <c r="AV82" i="1"/>
  <c r="AW82" i="1"/>
  <c r="AV78" i="1"/>
  <c r="AW78" i="1"/>
  <c r="AV74" i="1"/>
  <c r="AW74" i="1"/>
  <c r="AV131" i="1"/>
  <c r="AW131" i="1"/>
  <c r="AV127" i="1"/>
  <c r="AW127" i="1"/>
  <c r="AV123" i="1"/>
  <c r="AW123" i="1"/>
  <c r="AV119" i="1"/>
  <c r="AW119" i="1"/>
  <c r="AV115" i="1"/>
  <c r="AW115" i="1"/>
  <c r="AV111" i="1"/>
  <c r="AW111" i="1"/>
  <c r="AV107" i="1"/>
  <c r="AW107" i="1"/>
  <c r="AV103" i="1"/>
  <c r="AW103" i="1"/>
  <c r="AV99" i="1"/>
  <c r="AW99" i="1"/>
  <c r="AV95" i="1"/>
  <c r="AW95" i="1"/>
  <c r="AV91" i="1"/>
  <c r="AW91" i="1"/>
  <c r="AV87" i="1"/>
  <c r="AW87" i="1"/>
  <c r="AV83" i="1"/>
  <c r="AW83" i="1"/>
  <c r="AV79" i="1"/>
  <c r="AW79" i="1"/>
  <c r="AV75" i="1"/>
  <c r="AW75" i="1"/>
  <c r="AT132" i="1"/>
  <c r="AU132" i="1"/>
  <c r="AT126" i="1"/>
  <c r="AU126" i="1"/>
  <c r="AT118" i="1"/>
  <c r="AU118" i="1"/>
  <c r="AT110" i="1"/>
  <c r="AU110" i="1"/>
  <c r="AT102" i="1"/>
  <c r="AU102" i="1"/>
  <c r="AT133" i="1"/>
  <c r="AU133" i="1"/>
  <c r="AT128" i="1"/>
  <c r="AU128" i="1"/>
  <c r="AT124" i="1"/>
  <c r="AU124" i="1"/>
  <c r="AT120" i="1"/>
  <c r="AU120" i="1"/>
  <c r="AT116" i="1"/>
  <c r="AU116" i="1"/>
  <c r="AT112" i="1"/>
  <c r="AU112" i="1"/>
  <c r="AT108" i="1"/>
  <c r="AU108" i="1"/>
  <c r="AT104" i="1"/>
  <c r="AU104" i="1"/>
  <c r="AT100" i="1"/>
  <c r="AU100" i="1"/>
  <c r="AT96" i="1"/>
  <c r="AU96" i="1"/>
  <c r="AT92" i="1"/>
  <c r="AU92" i="1"/>
  <c r="AT88" i="1"/>
  <c r="AU88" i="1"/>
  <c r="AT84" i="1"/>
  <c r="AU84" i="1"/>
  <c r="AT80" i="1"/>
  <c r="AU80" i="1"/>
  <c r="AT76" i="1"/>
  <c r="AU76" i="1"/>
  <c r="AT72" i="1"/>
  <c r="AU72" i="1"/>
  <c r="AT129" i="1"/>
  <c r="AU129" i="1"/>
  <c r="AT125" i="1"/>
  <c r="AU125" i="1"/>
  <c r="AT121" i="1"/>
  <c r="AU121" i="1"/>
  <c r="AT117" i="1"/>
  <c r="AU117" i="1"/>
  <c r="AT113" i="1"/>
  <c r="AU113" i="1"/>
  <c r="AT109" i="1"/>
  <c r="AU109" i="1"/>
  <c r="AT105" i="1"/>
  <c r="AU105" i="1"/>
  <c r="AT101" i="1"/>
  <c r="AU101" i="1"/>
  <c r="AT97" i="1"/>
  <c r="AU97" i="1"/>
  <c r="AT93" i="1"/>
  <c r="AU93" i="1"/>
  <c r="AT89" i="1"/>
  <c r="AU89" i="1"/>
  <c r="AT85" i="1"/>
  <c r="AU85" i="1"/>
  <c r="AT81" i="1"/>
  <c r="AU81" i="1"/>
  <c r="AT77" i="1"/>
  <c r="AU77" i="1"/>
  <c r="AT73" i="1"/>
  <c r="AU73" i="1"/>
  <c r="AT130" i="1"/>
  <c r="AU130" i="1"/>
  <c r="AT122" i="1"/>
  <c r="AU122" i="1"/>
  <c r="AT114" i="1"/>
  <c r="AU114" i="1"/>
  <c r="AT106" i="1"/>
  <c r="AU106" i="1"/>
  <c r="AT98" i="1"/>
  <c r="AU98" i="1"/>
  <c r="AT94" i="1"/>
  <c r="AU94" i="1"/>
  <c r="AT90" i="1"/>
  <c r="AU90" i="1"/>
  <c r="AT86" i="1"/>
  <c r="AU86" i="1"/>
  <c r="AT82" i="1"/>
  <c r="AU82" i="1"/>
  <c r="AT78" i="1"/>
  <c r="AU78" i="1"/>
  <c r="AT74" i="1"/>
  <c r="AU74" i="1"/>
  <c r="AT70" i="1"/>
  <c r="AU70" i="1"/>
  <c r="AT131" i="1"/>
  <c r="AU131" i="1"/>
  <c r="AT127" i="1"/>
  <c r="AU127" i="1"/>
  <c r="AT123" i="1"/>
  <c r="AU123" i="1"/>
  <c r="AT119" i="1"/>
  <c r="AU119" i="1"/>
  <c r="AT115" i="1"/>
  <c r="AU115" i="1"/>
  <c r="AT111" i="1"/>
  <c r="AU111" i="1"/>
  <c r="AT107" i="1"/>
  <c r="AU107" i="1"/>
  <c r="AT103" i="1"/>
  <c r="AU103" i="1"/>
  <c r="AT99" i="1"/>
  <c r="AU99" i="1"/>
  <c r="AT95" i="1"/>
  <c r="AU95" i="1"/>
  <c r="AT91" i="1"/>
  <c r="AU91" i="1"/>
  <c r="AT87" i="1"/>
  <c r="AU87" i="1"/>
  <c r="AT83" i="1"/>
  <c r="AU83" i="1"/>
  <c r="AT79" i="1"/>
  <c r="AU79" i="1"/>
  <c r="AT75" i="1"/>
  <c r="AU75" i="1"/>
  <c r="AT71" i="1"/>
  <c r="AU71" i="1"/>
  <c r="AT68" i="1"/>
  <c r="AT66" i="1"/>
  <c r="AT67" i="1"/>
  <c r="AT69" i="1"/>
  <c r="AS32" i="1"/>
  <c r="AR32" i="1"/>
  <c r="AT32" i="1"/>
  <c r="AQ32" i="1"/>
  <c r="AP32" i="1"/>
  <c r="AT65" i="1"/>
  <c r="AP31" i="1"/>
  <c r="AR132" i="1"/>
  <c r="AS132" i="1"/>
  <c r="AR126" i="1"/>
  <c r="AS126" i="1"/>
  <c r="AR118" i="1"/>
  <c r="AS118" i="1"/>
  <c r="AR110" i="1"/>
  <c r="AS110" i="1"/>
  <c r="AR102" i="1"/>
  <c r="AS102" i="1"/>
  <c r="AR133" i="1"/>
  <c r="AS133" i="1"/>
  <c r="AR128" i="1"/>
  <c r="AS128" i="1"/>
  <c r="AR124" i="1"/>
  <c r="AS124" i="1"/>
  <c r="AR120" i="1"/>
  <c r="AS120" i="1"/>
  <c r="AR116" i="1"/>
  <c r="AS116" i="1"/>
  <c r="AR112" i="1"/>
  <c r="AS112" i="1"/>
  <c r="AR108" i="1"/>
  <c r="AS108" i="1"/>
  <c r="AR104" i="1"/>
  <c r="AS104" i="1"/>
  <c r="AR100" i="1"/>
  <c r="AS100" i="1"/>
  <c r="AR96" i="1"/>
  <c r="AS96" i="1"/>
  <c r="AR92" i="1"/>
  <c r="AS92" i="1"/>
  <c r="AR88" i="1"/>
  <c r="AS88" i="1"/>
  <c r="AR84" i="1"/>
  <c r="AS84" i="1"/>
  <c r="AR80" i="1"/>
  <c r="AS80" i="1"/>
  <c r="AR76" i="1"/>
  <c r="AS76" i="1"/>
  <c r="AR72" i="1"/>
  <c r="AS72" i="1"/>
  <c r="AR68" i="1"/>
  <c r="AS68" i="1"/>
  <c r="AR129" i="1"/>
  <c r="AS129" i="1"/>
  <c r="AR125" i="1"/>
  <c r="AS125" i="1"/>
  <c r="AR121" i="1"/>
  <c r="AS121" i="1"/>
  <c r="AR117" i="1"/>
  <c r="AS117" i="1"/>
  <c r="AR113" i="1"/>
  <c r="AS113" i="1"/>
  <c r="AR109" i="1"/>
  <c r="AS109" i="1"/>
  <c r="AR105" i="1"/>
  <c r="AS105" i="1"/>
  <c r="AR101" i="1"/>
  <c r="AS101" i="1"/>
  <c r="AR97" i="1"/>
  <c r="AS97" i="1"/>
  <c r="AR93" i="1"/>
  <c r="AS93" i="1"/>
  <c r="AR89" i="1"/>
  <c r="AS89" i="1"/>
  <c r="AR85" i="1"/>
  <c r="AS85" i="1"/>
  <c r="AR81" i="1"/>
  <c r="AS81" i="1"/>
  <c r="AR77" i="1"/>
  <c r="AS77" i="1"/>
  <c r="AR73" i="1"/>
  <c r="AS73" i="1"/>
  <c r="AR69" i="1"/>
  <c r="AS69" i="1"/>
  <c r="AR65" i="1"/>
  <c r="AS65" i="1"/>
  <c r="AR130" i="1"/>
  <c r="AS130" i="1"/>
  <c r="AR122" i="1"/>
  <c r="AS122" i="1"/>
  <c r="AR114" i="1"/>
  <c r="AS114" i="1"/>
  <c r="AR106" i="1"/>
  <c r="AS106" i="1"/>
  <c r="AR98" i="1"/>
  <c r="AS98" i="1"/>
  <c r="AR94" i="1"/>
  <c r="AS94" i="1"/>
  <c r="AR90" i="1"/>
  <c r="AS90" i="1"/>
  <c r="AR86" i="1"/>
  <c r="AS86" i="1"/>
  <c r="AR82" i="1"/>
  <c r="AS82" i="1"/>
  <c r="AR78" i="1"/>
  <c r="AS78" i="1"/>
  <c r="AR74" i="1"/>
  <c r="AS74" i="1"/>
  <c r="AR70" i="1"/>
  <c r="AS70" i="1"/>
  <c r="AR66" i="1"/>
  <c r="AS66" i="1"/>
  <c r="AR131" i="1"/>
  <c r="AS131" i="1"/>
  <c r="AR127" i="1"/>
  <c r="AS127" i="1"/>
  <c r="AR123" i="1"/>
  <c r="AS123" i="1"/>
  <c r="AR119" i="1"/>
  <c r="AS119" i="1"/>
  <c r="AR115" i="1"/>
  <c r="AS115" i="1"/>
  <c r="AR111" i="1"/>
  <c r="AS111" i="1"/>
  <c r="AR107" i="1"/>
  <c r="AS107" i="1"/>
  <c r="AR103" i="1"/>
  <c r="AS103" i="1"/>
  <c r="AR99" i="1"/>
  <c r="AS99" i="1"/>
  <c r="AR95" i="1"/>
  <c r="AS95" i="1"/>
  <c r="AR91" i="1"/>
  <c r="AS91" i="1"/>
  <c r="AR87" i="1"/>
  <c r="AS87" i="1"/>
  <c r="AR83" i="1"/>
  <c r="AS83" i="1"/>
  <c r="AR79" i="1"/>
  <c r="AS79" i="1"/>
  <c r="AR75" i="1"/>
  <c r="AS75" i="1"/>
  <c r="AR71" i="1"/>
  <c r="AS71" i="1"/>
  <c r="AR67" i="1"/>
  <c r="AS67" i="1"/>
  <c r="AP30" i="1"/>
  <c r="AP27" i="1"/>
  <c r="AP35" i="1" l="1"/>
  <c r="AU28" i="1"/>
  <c r="AP21" i="1"/>
  <c r="AU21" i="1"/>
  <c r="AP34" i="1"/>
  <c r="D21" i="4" s="1"/>
  <c r="AT24" i="1"/>
  <c r="AT29" i="1"/>
  <c r="AT28" i="1"/>
  <c r="AR24" i="1"/>
  <c r="AS24" i="1"/>
  <c r="AR29" i="1"/>
  <c r="AS29" i="1"/>
  <c r="AR28" i="1"/>
  <c r="AS28" i="1"/>
  <c r="AQ24" i="1"/>
  <c r="AQ29" i="1"/>
  <c r="AQ28" i="1"/>
  <c r="AP10" i="1"/>
  <c r="D13" i="4" s="1"/>
  <c r="AP24" i="1"/>
  <c r="AP29" i="1"/>
  <c r="AP28" i="1"/>
  <c r="D20" i="4" l="1"/>
  <c r="AS36" i="1" l="1"/>
  <c r="AT36" i="1"/>
  <c r="AR36" i="1"/>
  <c r="AQ36" i="1"/>
  <c r="AQ31" i="1"/>
  <c r="AS31" i="1"/>
  <c r="AR31" i="1"/>
  <c r="AT31" i="1"/>
  <c r="D14" i="8" s="1"/>
  <c r="AT27" i="1"/>
  <c r="D13" i="8" s="1"/>
  <c r="AR21" i="1"/>
  <c r="AS21" i="1"/>
  <c r="AR27" i="1"/>
  <c r="AS27" i="1"/>
  <c r="AQ21" i="1"/>
  <c r="AQ27" i="1"/>
  <c r="D16" i="8" l="1"/>
  <c r="G10" i="5"/>
  <c r="G48" i="5" l="1"/>
  <c r="M10" i="5"/>
  <c r="V6" i="1" s="1"/>
  <c r="V136" i="1" s="1"/>
  <c r="AT21" i="1" l="1"/>
  <c r="AU29" i="1" l="1"/>
  <c r="AV29" i="1"/>
  <c r="D15" i="9" l="1"/>
  <c r="D12" i="9"/>
  <c r="AV71" i="1" l="1"/>
  <c r="AW71" i="1"/>
  <c r="AV70" i="1"/>
  <c r="AW70" i="1"/>
  <c r="AW24" i="1" l="1"/>
  <c r="AW72" i="1" l="1"/>
  <c r="G10" i="17" l="1"/>
  <c r="M14" i="17"/>
  <c r="M13" i="17"/>
  <c r="M12" i="17"/>
  <c r="M11" i="17"/>
  <c r="AE77" i="1" l="1"/>
  <c r="BA77" i="1" s="1"/>
  <c r="AE81" i="1"/>
  <c r="BA81" i="1" s="1"/>
  <c r="AE85" i="1"/>
  <c r="BA85" i="1" s="1"/>
  <c r="AE89" i="1"/>
  <c r="BA89" i="1" s="1"/>
  <c r="AE93" i="1"/>
  <c r="BA93" i="1" s="1"/>
  <c r="AE97" i="1"/>
  <c r="BA97" i="1" s="1"/>
  <c r="AE101" i="1"/>
  <c r="BA101" i="1" s="1"/>
  <c r="AE105" i="1"/>
  <c r="BA105" i="1" s="1"/>
  <c r="AE109" i="1"/>
  <c r="BA109" i="1" s="1"/>
  <c r="AE113" i="1"/>
  <c r="BA113" i="1" s="1"/>
  <c r="AE117" i="1"/>
  <c r="BA117" i="1" s="1"/>
  <c r="AE121" i="1"/>
  <c r="BA121" i="1" s="1"/>
  <c r="AE125" i="1"/>
  <c r="BA125" i="1" s="1"/>
  <c r="AE129" i="1"/>
  <c r="BA129" i="1" s="1"/>
  <c r="AE133" i="1"/>
  <c r="BA133" i="1" s="1"/>
  <c r="AE76" i="1"/>
  <c r="BA76" i="1" s="1"/>
  <c r="AE80" i="1"/>
  <c r="BA80" i="1" s="1"/>
  <c r="AE84" i="1"/>
  <c r="BA84" i="1" s="1"/>
  <c r="AE88" i="1"/>
  <c r="BA88" i="1" s="1"/>
  <c r="AE92" i="1"/>
  <c r="BA92" i="1" s="1"/>
  <c r="AE96" i="1"/>
  <c r="BA96" i="1" s="1"/>
  <c r="AE100" i="1"/>
  <c r="BA100" i="1" s="1"/>
  <c r="AE104" i="1"/>
  <c r="BA104" i="1" s="1"/>
  <c r="AE108" i="1"/>
  <c r="BA108" i="1" s="1"/>
  <c r="AE112" i="1"/>
  <c r="BA112" i="1" s="1"/>
  <c r="AE116" i="1"/>
  <c r="BA116" i="1" s="1"/>
  <c r="AE120" i="1"/>
  <c r="BA120" i="1" s="1"/>
  <c r="AE124" i="1"/>
  <c r="BA124" i="1" s="1"/>
  <c r="AE128" i="1"/>
  <c r="BA128" i="1" s="1"/>
  <c r="AE132" i="1"/>
  <c r="BA132" i="1" s="1"/>
  <c r="AE75" i="1"/>
  <c r="BA75" i="1" s="1"/>
  <c r="AE79" i="1"/>
  <c r="BA79" i="1" s="1"/>
  <c r="AE83" i="1"/>
  <c r="BA83" i="1" s="1"/>
  <c r="AE87" i="1"/>
  <c r="BA87" i="1" s="1"/>
  <c r="AE91" i="1"/>
  <c r="BA91" i="1" s="1"/>
  <c r="AE95" i="1"/>
  <c r="BA95" i="1" s="1"/>
  <c r="AE99" i="1"/>
  <c r="BA99" i="1" s="1"/>
  <c r="AE103" i="1"/>
  <c r="BA103" i="1" s="1"/>
  <c r="AE107" i="1"/>
  <c r="BA107" i="1" s="1"/>
  <c r="AE111" i="1"/>
  <c r="BA111" i="1" s="1"/>
  <c r="AE115" i="1"/>
  <c r="BA115" i="1" s="1"/>
  <c r="AE119" i="1"/>
  <c r="BA119" i="1" s="1"/>
  <c r="AE123" i="1"/>
  <c r="BA123" i="1" s="1"/>
  <c r="AE127" i="1"/>
  <c r="BA127" i="1" s="1"/>
  <c r="AE131" i="1"/>
  <c r="BA131" i="1" s="1"/>
  <c r="AE74" i="1"/>
  <c r="BA74" i="1" s="1"/>
  <c r="AE78" i="1"/>
  <c r="BA78" i="1" s="1"/>
  <c r="AE82" i="1"/>
  <c r="BA82" i="1" s="1"/>
  <c r="AE86" i="1"/>
  <c r="BA86" i="1" s="1"/>
  <c r="AE90" i="1"/>
  <c r="BA90" i="1" s="1"/>
  <c r="AE94" i="1"/>
  <c r="BA94" i="1" s="1"/>
  <c r="AE98" i="1"/>
  <c r="BA98" i="1" s="1"/>
  <c r="AE102" i="1"/>
  <c r="BA102" i="1" s="1"/>
  <c r="AE106" i="1"/>
  <c r="BA106" i="1" s="1"/>
  <c r="AE110" i="1"/>
  <c r="BA110" i="1" s="1"/>
  <c r="AE114" i="1"/>
  <c r="BA114" i="1" s="1"/>
  <c r="AE118" i="1"/>
  <c r="BA118" i="1" s="1"/>
  <c r="AE122" i="1"/>
  <c r="BA122" i="1" s="1"/>
  <c r="AE126" i="1"/>
  <c r="BA126" i="1" s="1"/>
  <c r="AE130" i="1"/>
  <c r="BA130" i="1" s="1"/>
  <c r="M10" i="17"/>
  <c r="AE24" i="1" s="1"/>
  <c r="BA24" i="1" s="1"/>
  <c r="G51" i="17"/>
  <c r="AI130" i="1" l="1"/>
  <c r="AH130" i="1"/>
  <c r="AI126" i="1"/>
  <c r="AH126" i="1"/>
  <c r="AI118" i="1"/>
  <c r="AH118" i="1"/>
  <c r="AI110" i="1"/>
  <c r="AH110" i="1"/>
  <c r="AI102" i="1"/>
  <c r="AH102" i="1"/>
  <c r="AI94" i="1"/>
  <c r="AH94" i="1"/>
  <c r="AI86" i="1"/>
  <c r="AH86" i="1"/>
  <c r="AI78" i="1"/>
  <c r="AH78" i="1"/>
  <c r="AI131" i="1"/>
  <c r="AH131" i="1"/>
  <c r="AI123" i="1"/>
  <c r="AH123" i="1"/>
  <c r="AI115" i="1"/>
  <c r="AH115" i="1"/>
  <c r="AI107" i="1"/>
  <c r="AH107" i="1"/>
  <c r="AI99" i="1"/>
  <c r="AH99" i="1"/>
  <c r="AI91" i="1"/>
  <c r="AH91" i="1"/>
  <c r="AI83" i="1"/>
  <c r="AH83" i="1"/>
  <c r="AI75" i="1"/>
  <c r="AH75" i="1"/>
  <c r="AI128" i="1"/>
  <c r="AH128" i="1"/>
  <c r="AI120" i="1"/>
  <c r="AH120" i="1"/>
  <c r="AI112" i="1"/>
  <c r="AH112" i="1"/>
  <c r="AI104" i="1"/>
  <c r="AH104" i="1"/>
  <c r="AI96" i="1"/>
  <c r="AH96" i="1"/>
  <c r="AI88" i="1"/>
  <c r="AH88" i="1"/>
  <c r="AI80" i="1"/>
  <c r="AH80" i="1"/>
  <c r="AI133" i="1"/>
  <c r="AH133" i="1"/>
  <c r="AO133" i="1"/>
  <c r="AI125" i="1"/>
  <c r="AH125" i="1"/>
  <c r="AI117" i="1"/>
  <c r="AH117" i="1"/>
  <c r="AI109" i="1"/>
  <c r="AH109" i="1"/>
  <c r="AI101" i="1"/>
  <c r="AH101" i="1"/>
  <c r="AI93" i="1"/>
  <c r="AH93" i="1"/>
  <c r="AI85" i="1"/>
  <c r="AH85" i="1"/>
  <c r="AI77" i="1"/>
  <c r="AH77" i="1"/>
  <c r="AI122" i="1"/>
  <c r="AH122" i="1"/>
  <c r="AI114" i="1"/>
  <c r="AH114" i="1"/>
  <c r="AI106" i="1"/>
  <c r="AH106" i="1"/>
  <c r="AI98" i="1"/>
  <c r="AH98" i="1"/>
  <c r="AI90" i="1"/>
  <c r="AH90" i="1"/>
  <c r="AI82" i="1"/>
  <c r="AH82" i="1"/>
  <c r="AI74" i="1"/>
  <c r="AH74" i="1"/>
  <c r="AI127" i="1"/>
  <c r="AH127" i="1"/>
  <c r="AI119" i="1"/>
  <c r="AH119" i="1"/>
  <c r="AI111" i="1"/>
  <c r="AH111" i="1"/>
  <c r="AI103" i="1"/>
  <c r="AH103" i="1"/>
  <c r="AI95" i="1"/>
  <c r="AH95" i="1"/>
  <c r="AI87" i="1"/>
  <c r="AH87" i="1"/>
  <c r="AI79" i="1"/>
  <c r="AH79" i="1"/>
  <c r="AI132" i="1"/>
  <c r="AH132" i="1"/>
  <c r="AO132" i="1"/>
  <c r="AO136" i="1" s="1"/>
  <c r="D4" i="3" s="1"/>
  <c r="D6" i="3" s="1"/>
  <c r="AI124" i="1"/>
  <c r="AH124" i="1"/>
  <c r="AI116" i="1"/>
  <c r="AH116" i="1"/>
  <c r="AI108" i="1"/>
  <c r="AH108" i="1"/>
  <c r="AI100" i="1"/>
  <c r="AH100" i="1"/>
  <c r="AI92" i="1"/>
  <c r="AH92" i="1"/>
  <c r="AI84" i="1"/>
  <c r="AH84" i="1"/>
  <c r="AI76" i="1"/>
  <c r="AH76" i="1"/>
  <c r="AI129" i="1"/>
  <c r="AH129" i="1"/>
  <c r="AI121" i="1"/>
  <c r="AH121" i="1"/>
  <c r="AI113" i="1"/>
  <c r="AH113" i="1"/>
  <c r="AI105" i="1"/>
  <c r="AH105" i="1"/>
  <c r="AI97" i="1"/>
  <c r="AH97" i="1"/>
  <c r="AI89" i="1"/>
  <c r="AH89" i="1"/>
  <c r="AI81" i="1"/>
  <c r="AH81" i="1"/>
  <c r="AE136" i="1"/>
  <c r="AI24" i="1"/>
  <c r="AH24" i="1"/>
  <c r="G22" i="3" l="1"/>
  <c r="M22" i="3" s="1"/>
  <c r="T19" i="1" s="1"/>
  <c r="G23" i="3"/>
  <c r="M23" i="3" s="1"/>
  <c r="T33" i="1" s="1"/>
  <c r="G17" i="3"/>
  <c r="M17" i="3" s="1"/>
  <c r="T14" i="1" s="1"/>
  <c r="G12" i="3"/>
  <c r="M12" i="3" s="1"/>
  <c r="T9" i="1" s="1"/>
  <c r="G14" i="3"/>
  <c r="M14" i="3" s="1"/>
  <c r="T12" i="1" s="1"/>
  <c r="G11" i="3"/>
  <c r="M11" i="3" s="1"/>
  <c r="T7" i="1" s="1"/>
  <c r="G16" i="3"/>
  <c r="M16" i="3" s="1"/>
  <c r="T13" i="1" s="1"/>
  <c r="G20" i="3"/>
  <c r="M20" i="3" s="1"/>
  <c r="T25" i="1" s="1"/>
  <c r="G19" i="3"/>
  <c r="M19" i="3" s="1"/>
  <c r="T17" i="1" s="1"/>
  <c r="AP17" i="1" s="1"/>
  <c r="G15" i="3"/>
  <c r="M15" i="3" s="1"/>
  <c r="T8" i="1" s="1"/>
  <c r="G21" i="3"/>
  <c r="M21" i="3" s="1"/>
  <c r="T18" i="1" s="1"/>
  <c r="G13" i="3"/>
  <c r="M13" i="3" s="1"/>
  <c r="T11" i="1" s="1"/>
  <c r="G18" i="3"/>
  <c r="M18" i="3" s="1"/>
  <c r="T15" i="1" s="1"/>
  <c r="G10" i="3"/>
  <c r="AP33" i="1" l="1"/>
  <c r="AR33" i="1"/>
  <c r="AT33" i="1"/>
  <c r="AQ33" i="1"/>
  <c r="AS33" i="1"/>
  <c r="AP18" i="1"/>
  <c r="AS18" i="1"/>
  <c r="AR18" i="1"/>
  <c r="AQ18" i="1"/>
  <c r="AU18" i="1"/>
  <c r="AT18" i="1"/>
  <c r="AU19" i="1"/>
  <c r="AT19" i="1"/>
  <c r="AS19" i="1"/>
  <c r="AQ19" i="1"/>
  <c r="AP19" i="1"/>
  <c r="AR19" i="1"/>
  <c r="AZ38" i="1"/>
  <c r="BA38" i="1"/>
  <c r="AT22" i="1"/>
  <c r="AR22" i="1"/>
  <c r="AS22" i="1"/>
  <c r="AP22" i="1"/>
  <c r="AQ22" i="1"/>
  <c r="AU22" i="1"/>
  <c r="D13" i="9" s="1"/>
  <c r="G51" i="3"/>
  <c r="M10" i="3"/>
  <c r="T6" i="1" s="1"/>
  <c r="AP11" i="1"/>
  <c r="D11" i="4" s="1"/>
  <c r="AP8" i="1"/>
  <c r="D16" i="4" s="1"/>
  <c r="AT20" i="1"/>
  <c r="D11" i="8" s="1"/>
  <c r="AS20" i="1"/>
  <c r="AQ20" i="1"/>
  <c r="AP20" i="1"/>
  <c r="AH25" i="1"/>
  <c r="AI25" i="1"/>
  <c r="AR20" i="1"/>
  <c r="AP7" i="1"/>
  <c r="D14" i="4" s="1"/>
  <c r="AP9" i="1"/>
  <c r="D10" i="4" s="1"/>
  <c r="AI33" i="1"/>
  <c r="AY38" i="1"/>
  <c r="AU38" i="1"/>
  <c r="AT38" i="1"/>
  <c r="AS38" i="1"/>
  <c r="AP38" i="1"/>
  <c r="AH33" i="1"/>
  <c r="AX38" i="1"/>
  <c r="AW38" i="1"/>
  <c r="AR38" i="1"/>
  <c r="AV38" i="1"/>
  <c r="AQ38" i="1"/>
  <c r="AP16" i="1"/>
  <c r="D19" i="4" s="1"/>
  <c r="AP15" i="1"/>
  <c r="AR15" i="1"/>
  <c r="AS15" i="1"/>
  <c r="AQ15" i="1"/>
  <c r="AT15" i="1"/>
  <c r="AP13" i="1"/>
  <c r="D15" i="4" s="1"/>
  <c r="AP12" i="1"/>
  <c r="D17" i="4" s="1"/>
  <c r="AP14" i="1"/>
  <c r="D18" i="4" s="1"/>
  <c r="AU25" i="1"/>
  <c r="D14" i="9" s="1"/>
  <c r="AQ25" i="1"/>
  <c r="AT25" i="1"/>
  <c r="AS25" i="1"/>
  <c r="AP25" i="1"/>
  <c r="AR25" i="1"/>
  <c r="AP6" i="1" l="1"/>
  <c r="T136" i="1"/>
  <c r="D12" i="4" l="1"/>
  <c r="D5" i="4" s="1"/>
  <c r="AP136" i="1"/>
  <c r="D4" i="4" s="1"/>
  <c r="D6" i="4" l="1"/>
  <c r="G12" i="4" s="1"/>
  <c r="M12" i="4" s="1"/>
  <c r="U6" i="1" s="1"/>
  <c r="G20" i="4" l="1"/>
  <c r="M20" i="4" s="1"/>
  <c r="U30" i="1" s="1"/>
  <c r="G15" i="4"/>
  <c r="M15" i="4" s="1"/>
  <c r="U13" i="1" s="1"/>
  <c r="AS13" i="1" s="1"/>
  <c r="G10" i="4"/>
  <c r="G19" i="4"/>
  <c r="M19" i="4" s="1"/>
  <c r="U16" i="1" s="1"/>
  <c r="G18" i="4"/>
  <c r="M18" i="4" s="1"/>
  <c r="U14" i="1" s="1"/>
  <c r="G17" i="4"/>
  <c r="M17" i="4" s="1"/>
  <c r="U12" i="1" s="1"/>
  <c r="AV12" i="1" s="1"/>
  <c r="D15" i="10" s="1"/>
  <c r="G16" i="4"/>
  <c r="M16" i="4" s="1"/>
  <c r="U8" i="1" s="1"/>
  <c r="G14" i="4"/>
  <c r="M14" i="4" s="1"/>
  <c r="U7" i="1" s="1"/>
  <c r="G21" i="4"/>
  <c r="M21" i="4" s="1"/>
  <c r="U34" i="1" s="1"/>
  <c r="G13" i="4"/>
  <c r="M13" i="4" s="1"/>
  <c r="U10" i="1" s="1"/>
  <c r="G11" i="4"/>
  <c r="M11" i="4" s="1"/>
  <c r="U11" i="1" s="1"/>
  <c r="AR17" i="1"/>
  <c r="AQ35" i="1"/>
  <c r="AH30" i="1"/>
  <c r="AU35" i="1"/>
  <c r="D17" i="9" s="1"/>
  <c r="AR35" i="1"/>
  <c r="AR14" i="1"/>
  <c r="AS14" i="1"/>
  <c r="M10" i="4"/>
  <c r="U9" i="1" s="1"/>
  <c r="AS12" i="1"/>
  <c r="AT13" i="1"/>
  <c r="AR13" i="1"/>
  <c r="AS7" i="1"/>
  <c r="D12" i="7" s="1"/>
  <c r="AS39" i="1"/>
  <c r="AI34" i="1"/>
  <c r="AV39" i="1"/>
  <c r="AS10" i="1"/>
  <c r="AR11" i="1"/>
  <c r="AR6" i="1"/>
  <c r="AQ6" i="1"/>
  <c r="AS6" i="1"/>
  <c r="AQ17" i="1" l="1"/>
  <c r="AR16" i="1"/>
  <c r="AS16" i="1"/>
  <c r="AQ16" i="1"/>
  <c r="AT34" i="1"/>
  <c r="AQ34" i="1"/>
  <c r="AR34" i="1"/>
  <c r="AS34" i="1"/>
  <c r="AU34" i="1"/>
  <c r="AS30" i="1"/>
  <c r="AT30" i="1"/>
  <c r="D15" i="8" s="1"/>
  <c r="AR30" i="1"/>
  <c r="AQ30" i="1"/>
  <c r="AU30" i="1"/>
  <c r="AV30" i="1"/>
  <c r="AQ12" i="1"/>
  <c r="AZ39" i="1"/>
  <c r="BA39" i="1"/>
  <c r="AR10" i="1"/>
  <c r="AQ7" i="1"/>
  <c r="AR12" i="1"/>
  <c r="AS17" i="1"/>
  <c r="D15" i="7" s="1"/>
  <c r="AQ13" i="1"/>
  <c r="AQ10" i="1"/>
  <c r="AR7" i="1"/>
  <c r="AU13" i="1"/>
  <c r="AV13" i="1"/>
  <c r="D16" i="10" s="1"/>
  <c r="AU12" i="1"/>
  <c r="AT12" i="1"/>
  <c r="G51" i="4"/>
  <c r="AS11" i="1"/>
  <c r="D14" i="7" s="1"/>
  <c r="AQ11" i="1"/>
  <c r="AQ39" i="1"/>
  <c r="AW39" i="1"/>
  <c r="AX39" i="1"/>
  <c r="AR8" i="1"/>
  <c r="D10" i="6" s="1"/>
  <c r="AQ14" i="1"/>
  <c r="AT14" i="1"/>
  <c r="D10" i="8" s="1"/>
  <c r="AS35" i="1"/>
  <c r="AI30" i="1"/>
  <c r="AT35" i="1"/>
  <c r="U136" i="1"/>
  <c r="AT39" i="1"/>
  <c r="AY39" i="1"/>
  <c r="AH34" i="1"/>
  <c r="AR39" i="1"/>
  <c r="AU39" i="1"/>
  <c r="AQ8" i="1"/>
  <c r="D10" i="7"/>
  <c r="D11" i="6"/>
  <c r="AR9" i="1"/>
  <c r="D12" i="6" s="1"/>
  <c r="AS9" i="1"/>
  <c r="AQ9" i="1"/>
  <c r="AQ136" i="1" s="1"/>
  <c r="D4" i="5" s="1"/>
  <c r="D10" i="5"/>
  <c r="D5" i="5" s="1"/>
  <c r="D5" i="6" l="1"/>
  <c r="D13" i="7"/>
  <c r="D11" i="7"/>
  <c r="AR136" i="1"/>
  <c r="D4" i="6" s="1"/>
  <c r="G10" i="6" s="1"/>
  <c r="M10" i="6" l="1"/>
  <c r="W8" i="1" s="1"/>
  <c r="G51" i="6"/>
  <c r="D5" i="7"/>
  <c r="W136" i="1" l="1"/>
  <c r="AV8" i="1"/>
  <c r="D11" i="10" s="1"/>
  <c r="AS8" i="1"/>
  <c r="AS136" i="1" s="1"/>
  <c r="D4" i="7" s="1"/>
  <c r="D6" i="7" s="1"/>
  <c r="AU8" i="1"/>
  <c r="AT8" i="1"/>
  <c r="G10" i="7" l="1"/>
  <c r="G12" i="7"/>
  <c r="M12" i="7" s="1"/>
  <c r="X7" i="1" s="1"/>
  <c r="G11" i="7"/>
  <c r="M11" i="7" s="1"/>
  <c r="X9" i="1" s="1"/>
  <c r="G15" i="7"/>
  <c r="M15" i="7" s="1"/>
  <c r="X16" i="1" s="1"/>
  <c r="AT16" i="1" s="1"/>
  <c r="D12" i="8" s="1"/>
  <c r="D5" i="8" s="1"/>
  <c r="G14" i="7"/>
  <c r="M14" i="7" s="1"/>
  <c r="X11" i="1" s="1"/>
  <c r="G13" i="7"/>
  <c r="M13" i="7" s="1"/>
  <c r="X10" i="1" s="1"/>
  <c r="AU11" i="1"/>
  <c r="AV11" i="1"/>
  <c r="D14" i="10" s="1"/>
  <c r="AT11" i="1"/>
  <c r="AT17" i="1"/>
  <c r="AU17" i="1"/>
  <c r="AU10" i="1"/>
  <c r="AT10" i="1"/>
  <c r="AV10" i="1"/>
  <c r="AT9" i="1"/>
  <c r="AU9" i="1"/>
  <c r="D10" i="9" s="1"/>
  <c r="AV7" i="1"/>
  <c r="D10" i="10" s="1"/>
  <c r="AT7" i="1"/>
  <c r="AU7" i="1"/>
  <c r="M10" i="7"/>
  <c r="X6" i="1" s="1"/>
  <c r="G51" i="7"/>
  <c r="X136" i="1" l="1"/>
  <c r="AU6" i="1"/>
  <c r="AW6" i="1"/>
  <c r="AV6" i="1"/>
  <c r="AT6" i="1"/>
  <c r="AT136" i="1" s="1"/>
  <c r="D4" i="8" s="1"/>
  <c r="D6" i="8" s="1"/>
  <c r="D10" i="17" l="1"/>
  <c r="D5" i="17" s="1"/>
  <c r="G15" i="8"/>
  <c r="M15" i="8" s="1"/>
  <c r="Y27" i="1" s="1"/>
  <c r="G16" i="8"/>
  <c r="M16" i="8" s="1"/>
  <c r="Y31" i="1" s="1"/>
  <c r="G11" i="8"/>
  <c r="M11" i="8" s="1"/>
  <c r="Y20" i="1" s="1"/>
  <c r="G10" i="8"/>
  <c r="G13" i="8"/>
  <c r="M13" i="8" s="1"/>
  <c r="Y23" i="1" s="1"/>
  <c r="G12" i="8"/>
  <c r="M12" i="8" s="1"/>
  <c r="Y15" i="1" s="1"/>
  <c r="AU15" i="1" s="1"/>
  <c r="D11" i="9" s="1"/>
  <c r="G14" i="8"/>
  <c r="M14" i="8" s="1"/>
  <c r="Y26" i="1" s="1"/>
  <c r="D10" i="11"/>
  <c r="D5" i="11" s="1"/>
  <c r="G10" i="11" s="1"/>
  <c r="G48" i="11" l="1"/>
  <c r="M10" i="11"/>
  <c r="AB6" i="1" s="1"/>
  <c r="AZ23" i="1"/>
  <c r="AW23" i="1"/>
  <c r="AU23" i="1"/>
  <c r="BA23" i="1"/>
  <c r="AX23" i="1"/>
  <c r="AV23" i="1"/>
  <c r="AY23" i="1"/>
  <c r="BA20" i="1"/>
  <c r="AW20" i="1"/>
  <c r="AU20" i="1"/>
  <c r="AZ20" i="1"/>
  <c r="AY20" i="1"/>
  <c r="AX20" i="1"/>
  <c r="AV20" i="1"/>
  <c r="AY27" i="1"/>
  <c r="AZ27" i="1"/>
  <c r="AX27" i="1"/>
  <c r="BA27" i="1"/>
  <c r="AV27" i="1"/>
  <c r="AU27" i="1"/>
  <c r="AW27" i="1"/>
  <c r="AZ36" i="1"/>
  <c r="BA36" i="1"/>
  <c r="AZ31" i="1"/>
  <c r="BA31" i="1"/>
  <c r="AZ26" i="1"/>
  <c r="BA26" i="1"/>
  <c r="AZ33" i="1"/>
  <c r="BA33" i="1"/>
  <c r="AV16" i="1"/>
  <c r="AU16" i="1"/>
  <c r="G51" i="8"/>
  <c r="M10" i="8"/>
  <c r="Y14" i="1" s="1"/>
  <c r="AI31" i="1"/>
  <c r="AY36" i="1"/>
  <c r="AU36" i="1"/>
  <c r="AH31" i="1"/>
  <c r="AX36" i="1"/>
  <c r="AW36" i="1"/>
  <c r="AV36" i="1"/>
  <c r="AH26" i="1"/>
  <c r="AI26" i="1"/>
  <c r="AU32" i="1"/>
  <c r="D16" i="9" s="1"/>
  <c r="D5" i="9" s="1"/>
  <c r="AX31" i="1"/>
  <c r="AV31" i="1"/>
  <c r="AU31" i="1"/>
  <c r="AI23" i="1"/>
  <c r="AY31" i="1"/>
  <c r="AW31" i="1"/>
  <c r="AH23" i="1"/>
  <c r="AX26" i="1"/>
  <c r="AH20" i="1"/>
  <c r="AI20" i="1"/>
  <c r="AY26" i="1"/>
  <c r="AU26" i="1"/>
  <c r="AW26" i="1"/>
  <c r="AV26" i="1"/>
  <c r="AI27" i="1"/>
  <c r="AY33" i="1"/>
  <c r="AU33" i="1"/>
  <c r="AX33" i="1"/>
  <c r="AH27" i="1"/>
  <c r="AW33" i="1"/>
  <c r="AV33" i="1"/>
  <c r="AB136" i="1" l="1"/>
  <c r="BA6" i="1"/>
  <c r="D10" i="18" s="1"/>
  <c r="AY6" i="1"/>
  <c r="AX6" i="1"/>
  <c r="D10" i="14" s="1"/>
  <c r="D5" i="14" s="1"/>
  <c r="G51" i="14" s="1"/>
  <c r="AZ6" i="1"/>
  <c r="Y136" i="1"/>
  <c r="AU14" i="1"/>
  <c r="AU136" i="1" s="1"/>
  <c r="D4" i="9" s="1"/>
  <c r="D6" i="9" s="1"/>
  <c r="AV14" i="1"/>
  <c r="D17" i="10" s="1"/>
  <c r="G11" i="9" l="1"/>
  <c r="M11" i="9" s="1"/>
  <c r="Z17" i="1" s="1"/>
  <c r="AV17" i="1" s="1"/>
  <c r="G13" i="9"/>
  <c r="M13" i="9" s="1"/>
  <c r="Z18" i="1" s="1"/>
  <c r="G15" i="9"/>
  <c r="M15" i="9" s="1"/>
  <c r="Z28" i="1" s="1"/>
  <c r="G12" i="9"/>
  <c r="M12" i="9" s="1"/>
  <c r="Z21" i="1" s="1"/>
  <c r="AV21" i="1" s="1"/>
  <c r="D21" i="10" s="1"/>
  <c r="G14" i="9"/>
  <c r="M14" i="9" s="1"/>
  <c r="Z19" i="1" s="1"/>
  <c r="G10" i="9"/>
  <c r="G17" i="9"/>
  <c r="M17" i="9" s="1"/>
  <c r="Z35" i="1" s="1"/>
  <c r="G16" i="9"/>
  <c r="M16" i="9" s="1"/>
  <c r="Z32" i="1" s="1"/>
  <c r="AX35" i="1" l="1"/>
  <c r="AY35" i="1"/>
  <c r="BA35" i="1"/>
  <c r="AW35" i="1"/>
  <c r="AZ35" i="1"/>
  <c r="AV35" i="1"/>
  <c r="AZ32" i="1"/>
  <c r="AW32" i="1"/>
  <c r="AY32" i="1"/>
  <c r="BA32" i="1"/>
  <c r="AX32" i="1"/>
  <c r="AV32" i="1"/>
  <c r="BA19" i="1"/>
  <c r="AX19" i="1"/>
  <c r="AW19" i="1"/>
  <c r="AZ19" i="1"/>
  <c r="AY19" i="1"/>
  <c r="AV19" i="1"/>
  <c r="AZ28" i="1"/>
  <c r="BA28" i="1"/>
  <c r="AZ34" i="1"/>
  <c r="BA34" i="1"/>
  <c r="AZ37" i="1"/>
  <c r="BA37" i="1"/>
  <c r="AZ18" i="1"/>
  <c r="BA18" i="1"/>
  <c r="AZ25" i="1"/>
  <c r="BA25" i="1"/>
  <c r="AY37" i="1"/>
  <c r="AH32" i="1"/>
  <c r="AI32" i="1"/>
  <c r="AX37" i="1"/>
  <c r="AW37" i="1"/>
  <c r="AV37" i="1"/>
  <c r="G51" i="9"/>
  <c r="M10" i="9"/>
  <c r="Z9" i="1" s="1"/>
  <c r="AV18" i="1"/>
  <c r="D19" i="10" s="1"/>
  <c r="AH21" i="1"/>
  <c r="AI21" i="1"/>
  <c r="AX18" i="1"/>
  <c r="AY18" i="1"/>
  <c r="AW18" i="1"/>
  <c r="AH18" i="1"/>
  <c r="AV22" i="1"/>
  <c r="D18" i="10" s="1"/>
  <c r="AI18" i="1"/>
  <c r="AX28" i="1"/>
  <c r="AV28" i="1"/>
  <c r="AH35" i="1"/>
  <c r="AI35" i="1"/>
  <c r="AY28" i="1"/>
  <c r="AW28" i="1"/>
  <c r="AV25" i="1"/>
  <c r="AI19" i="1"/>
  <c r="AX25" i="1"/>
  <c r="AY25" i="1"/>
  <c r="AH19" i="1"/>
  <c r="AW25" i="1"/>
  <c r="AX34" i="1"/>
  <c r="AW34" i="1"/>
  <c r="AY34" i="1"/>
  <c r="AH28" i="1"/>
  <c r="AI28" i="1"/>
  <c r="AV34" i="1"/>
  <c r="AI17" i="1"/>
  <c r="AH17" i="1"/>
  <c r="AV15" i="1"/>
  <c r="D20" i="10" s="1"/>
  <c r="AV9" i="1" l="1"/>
  <c r="Z136" i="1"/>
  <c r="D12" i="10" l="1"/>
  <c r="D13" i="10"/>
  <c r="AV136" i="1"/>
  <c r="D4" i="10" s="1"/>
  <c r="D5" i="10" l="1"/>
  <c r="D6" i="10" s="1"/>
  <c r="G10" i="10" l="1"/>
  <c r="G21" i="10"/>
  <c r="M21" i="10" s="1"/>
  <c r="AA29" i="1" s="1"/>
  <c r="G13" i="10"/>
  <c r="M13" i="10" s="1"/>
  <c r="AA9" i="1" s="1"/>
  <c r="G16" i="10"/>
  <c r="M16" i="10" s="1"/>
  <c r="AA13" i="1" s="1"/>
  <c r="G11" i="10"/>
  <c r="M11" i="10" s="1"/>
  <c r="AA8" i="1" s="1"/>
  <c r="G19" i="10"/>
  <c r="M19" i="10" s="1"/>
  <c r="AA16" i="1" s="1"/>
  <c r="G15" i="10"/>
  <c r="M15" i="10" s="1"/>
  <c r="AA12" i="1" s="1"/>
  <c r="G12" i="10"/>
  <c r="M12" i="10" s="1"/>
  <c r="AA10" i="1" s="1"/>
  <c r="G14" i="10"/>
  <c r="M14" i="10" s="1"/>
  <c r="AA11" i="1" s="1"/>
  <c r="G17" i="10"/>
  <c r="M17" i="10" s="1"/>
  <c r="AA14" i="1" s="1"/>
  <c r="G18" i="10"/>
  <c r="M18" i="10" s="1"/>
  <c r="AA22" i="1" s="1"/>
  <c r="G20" i="10"/>
  <c r="M20" i="10" s="1"/>
  <c r="AA15" i="1" s="1"/>
  <c r="AZ15" i="1" l="1"/>
  <c r="BA15" i="1"/>
  <c r="AW15" i="1"/>
  <c r="AX15" i="1"/>
  <c r="AY15" i="1"/>
  <c r="AZ29" i="1"/>
  <c r="AX29" i="1"/>
  <c r="BA29" i="1"/>
  <c r="AY29" i="1"/>
  <c r="AW29" i="1"/>
  <c r="AZ22" i="1"/>
  <c r="AW22" i="1"/>
  <c r="BA22" i="1"/>
  <c r="AY22" i="1"/>
  <c r="AX22" i="1"/>
  <c r="AZ16" i="1"/>
  <c r="BA16" i="1"/>
  <c r="AZ14" i="1"/>
  <c r="BA14" i="1"/>
  <c r="D14" i="18" s="1"/>
  <c r="AZ17" i="1"/>
  <c r="BA17" i="1"/>
  <c r="AZ13" i="1"/>
  <c r="BA13" i="1"/>
  <c r="AZ21" i="1"/>
  <c r="BA21" i="1"/>
  <c r="AZ30" i="1"/>
  <c r="BA30" i="1"/>
  <c r="AZ11" i="1"/>
  <c r="BA11" i="1"/>
  <c r="AZ12" i="1"/>
  <c r="BA12" i="1"/>
  <c r="AZ8" i="1"/>
  <c r="BA8" i="1"/>
  <c r="D11" i="18" s="1"/>
  <c r="AZ9" i="1"/>
  <c r="BA9" i="1"/>
  <c r="D13" i="18" s="1"/>
  <c r="AI14" i="1"/>
  <c r="AX14" i="1"/>
  <c r="AW14" i="1"/>
  <c r="AH14" i="1"/>
  <c r="AY14" i="1"/>
  <c r="AX17" i="1"/>
  <c r="AI16" i="1"/>
  <c r="AH16" i="1"/>
  <c r="AY17" i="1"/>
  <c r="AW17" i="1"/>
  <c r="AI13" i="1"/>
  <c r="AX13" i="1"/>
  <c r="AH13" i="1"/>
  <c r="AW13" i="1"/>
  <c r="AY13" i="1"/>
  <c r="AY21" i="1"/>
  <c r="AH29" i="1"/>
  <c r="AI29" i="1"/>
  <c r="AX21" i="1"/>
  <c r="AW21" i="1"/>
  <c r="AH15" i="1"/>
  <c r="AI15" i="1"/>
  <c r="AX16" i="1"/>
  <c r="AY16" i="1"/>
  <c r="AW16" i="1"/>
  <c r="AX10" i="1"/>
  <c r="AW10" i="1"/>
  <c r="AY10" i="1"/>
  <c r="D10" i="15" s="1"/>
  <c r="D5" i="15" s="1"/>
  <c r="G10" i="15" s="1"/>
  <c r="AY30" i="1"/>
  <c r="AH22" i="1"/>
  <c r="AI22" i="1"/>
  <c r="AX30" i="1"/>
  <c r="AW30" i="1"/>
  <c r="AW11" i="1"/>
  <c r="AI11" i="1"/>
  <c r="AH11" i="1"/>
  <c r="AX11" i="1"/>
  <c r="AY11" i="1"/>
  <c r="AX12" i="1"/>
  <c r="AI12" i="1"/>
  <c r="AY12" i="1"/>
  <c r="AH12" i="1"/>
  <c r="AW12" i="1"/>
  <c r="AW8" i="1"/>
  <c r="AY8" i="1"/>
  <c r="AH8" i="1"/>
  <c r="AX8" i="1"/>
  <c r="AI8" i="1"/>
  <c r="AI9" i="1"/>
  <c r="AH9" i="1"/>
  <c r="AX9" i="1"/>
  <c r="AY9" i="1"/>
  <c r="AW9" i="1"/>
  <c r="G51" i="10"/>
  <c r="M10" i="10"/>
  <c r="AA7" i="1" s="1"/>
  <c r="M10" i="15" l="1"/>
  <c r="AD10" i="1" s="1"/>
  <c r="G51" i="15"/>
  <c r="AZ7" i="1"/>
  <c r="BA7" i="1"/>
  <c r="AA136" i="1"/>
  <c r="AY7" i="1"/>
  <c r="AY136" i="1" s="1"/>
  <c r="D4" i="15" s="1"/>
  <c r="AX7" i="1"/>
  <c r="AX136" i="1" s="1"/>
  <c r="D4" i="14" s="1"/>
  <c r="AI7" i="1"/>
  <c r="AW7" i="1"/>
  <c r="AH7" i="1"/>
  <c r="AW136" i="1" l="1"/>
  <c r="D4" i="11" s="1"/>
  <c r="AD136" i="1"/>
  <c r="BA10" i="1"/>
  <c r="AH10" i="1"/>
  <c r="AZ10" i="1"/>
  <c r="AZ136" i="1" s="1"/>
  <c r="D4" i="17" s="1"/>
  <c r="AI10" i="1"/>
  <c r="BA136" i="1"/>
  <c r="D4" i="18" s="1"/>
  <c r="G10" i="18" s="1"/>
  <c r="M10" i="18" s="1"/>
  <c r="AF6" i="1" s="1"/>
  <c r="D12" i="18"/>
  <c r="D5" i="18" s="1"/>
  <c r="G51" i="18"/>
  <c r="AF136" i="1" l="1"/>
  <c r="AI6" i="1"/>
  <c r="AH6" i="1"/>
  <c r="AJ30" i="1" l="1"/>
  <c r="AK30" i="1" s="1"/>
  <c r="AJ11" i="1"/>
  <c r="AK11" i="1" s="1"/>
  <c r="AJ14" i="1"/>
  <c r="AK14" i="1" s="1"/>
  <c r="AJ8" i="1"/>
  <c r="AK8" i="1" s="1"/>
  <c r="AJ21" i="1"/>
  <c r="AK21" i="1" s="1"/>
  <c r="AJ13" i="1"/>
  <c r="AK13" i="1" s="1"/>
  <c r="AJ12" i="1"/>
  <c r="AK12" i="1" s="1"/>
  <c r="AJ17" i="1"/>
  <c r="AK17" i="1" s="1"/>
  <c r="AJ9" i="1"/>
  <c r="AK9" i="1" s="1"/>
  <c r="AJ7" i="1"/>
  <c r="AK7" i="1" s="1"/>
  <c r="AJ35" i="1"/>
  <c r="AK35" i="1" s="1"/>
  <c r="AJ6" i="1"/>
  <c r="AK6" i="1" s="1"/>
  <c r="AJ32" i="1"/>
  <c r="AK32" i="1" s="1"/>
  <c r="AJ25" i="1"/>
  <c r="AK25" i="1" s="1"/>
  <c r="AJ10" i="1"/>
  <c r="AK10" i="1" s="1"/>
  <c r="AJ16" i="1"/>
  <c r="AK16" i="1" s="1"/>
  <c r="AJ29" i="1"/>
  <c r="AK29" i="1" s="1"/>
  <c r="AJ27" i="1"/>
  <c r="AK27" i="1" s="1"/>
  <c r="AJ19" i="1"/>
  <c r="AK19" i="1" s="1"/>
  <c r="AJ23" i="1"/>
  <c r="AK23" i="1" s="1"/>
  <c r="AJ20" i="1"/>
  <c r="AK20" i="1" s="1"/>
  <c r="AJ31" i="1"/>
  <c r="AK31" i="1" s="1"/>
  <c r="AJ33" i="1"/>
  <c r="AK33" i="1" s="1"/>
  <c r="AJ15" i="1"/>
  <c r="AK15" i="1" s="1"/>
  <c r="AJ18" i="1"/>
  <c r="AK18" i="1" s="1"/>
  <c r="AJ22" i="1"/>
  <c r="AK22" i="1" s="1"/>
  <c r="AJ24" i="1"/>
  <c r="AI138" i="1"/>
  <c r="AJ26" i="1"/>
  <c r="AK26" i="1" s="1"/>
  <c r="AJ28" i="1"/>
  <c r="AK28" i="1" s="1"/>
  <c r="AJ34" i="1"/>
  <c r="AK34" i="1" s="1"/>
</calcChain>
</file>

<file path=xl/sharedStrings.xml><?xml version="1.0" encoding="utf-8"?>
<sst xmlns="http://schemas.openxmlformats.org/spreadsheetml/2006/main" count="718" uniqueCount="200">
  <si>
    <t>Фамилия</t>
  </si>
  <si>
    <t>Имя</t>
  </si>
  <si>
    <t>Город</t>
  </si>
  <si>
    <t>Баллы в рейтинг</t>
  </si>
  <si>
    <t>δ</t>
  </si>
  <si>
    <t>Место в рейтинге</t>
  </si>
  <si>
    <t>ID</t>
  </si>
  <si>
    <t>Москва</t>
  </si>
  <si>
    <t>Санкт-Петербург</t>
  </si>
  <si>
    <t>Воронеж</t>
  </si>
  <si>
    <t>Красноярск</t>
  </si>
  <si>
    <t>Ростов-на-Дону</t>
  </si>
  <si>
    <t>Шевченко</t>
  </si>
  <si>
    <t>Тюмень</t>
  </si>
  <si>
    <t>Саратов</t>
  </si>
  <si>
    <t>Химки</t>
  </si>
  <si>
    <t>Новосибирск</t>
  </si>
  <si>
    <t>Сумма баллов на этапе</t>
  </si>
  <si>
    <t>Сумма баллов</t>
  </si>
  <si>
    <t>Предварительный уровень соревнований</t>
  </si>
  <si>
    <t>Сила соревнований</t>
  </si>
  <si>
    <t>Понижающий коэффициент (&lt;10 чел.)</t>
  </si>
  <si>
    <t>Текущий рейтинг</t>
  </si>
  <si>
    <t>Место</t>
  </si>
  <si>
    <t>Баллы за место</t>
  </si>
  <si>
    <t>id</t>
  </si>
  <si>
    <t>Предварительная сумма всех рейтингов</t>
  </si>
  <si>
    <t>Предварительная сумма рейтингов участников</t>
  </si>
  <si>
    <t>Текущий рейтиг</t>
  </si>
  <si>
    <t>Баллы</t>
  </si>
  <si>
    <t>Дисциплина:</t>
  </si>
  <si>
    <t>Дата:</t>
  </si>
  <si>
    <t>Город:</t>
  </si>
  <si>
    <t>Название:</t>
  </si>
  <si>
    <t>№</t>
  </si>
  <si>
    <t xml:space="preserve">, </t>
  </si>
  <si>
    <t>баттл</t>
  </si>
  <si>
    <t>13-14.03.2010, Санкт-Петербург, Battle SPB</t>
  </si>
  <si>
    <t>19-20.03.2010, Москва, Battle Moscow</t>
  </si>
  <si>
    <t>09-10.05.2020, Воронеж, "Инлайн-Весна в Воронеже"</t>
  </si>
  <si>
    <t>28-30.05.2010, Париж, PSWC</t>
  </si>
  <si>
    <t>12.06.2010, Санкт-Петербург, Feel The Style</t>
  </si>
  <si>
    <t>31.07.2010, Москва, Чемпионат Федерации по фристайлу</t>
  </si>
  <si>
    <t>31.07.2010, Берлин, Inline Games</t>
  </si>
  <si>
    <t>03-05.09.2010, Ченчон, World Leisure Games</t>
  </si>
  <si>
    <t>07-09.09.2010, Чонжу, Чемпионат Мира FIRS</t>
  </si>
  <si>
    <t>2010 г.</t>
  </si>
  <si>
    <t>Текущий годовой рейтинг спортсменов на этапах</t>
  </si>
  <si>
    <t>23-24.10.2010, Новороссийск, Sea Battle - 2010</t>
  </si>
  <si>
    <t xml:space="preserve"> 2011 г.</t>
  </si>
  <si>
    <t>18-20.03.2011</t>
  </si>
  <si>
    <t>Rollerclub Cup</t>
  </si>
  <si>
    <t>26-27.03.2011</t>
  </si>
  <si>
    <t>Spb. Battle</t>
  </si>
  <si>
    <t>Семенова</t>
  </si>
  <si>
    <t>Полина</t>
  </si>
  <si>
    <t>Бабий</t>
  </si>
  <si>
    <t>Анжелика</t>
  </si>
  <si>
    <t>Кулагина</t>
  </si>
  <si>
    <t>Юлия</t>
  </si>
  <si>
    <t>Лысенко</t>
  </si>
  <si>
    <t>Кристина</t>
  </si>
  <si>
    <t>Семенихина</t>
  </si>
  <si>
    <t>Ольга</t>
  </si>
  <si>
    <t>Кузнецова</t>
  </si>
  <si>
    <t>Дарья</t>
  </si>
  <si>
    <t>Котикова</t>
  </si>
  <si>
    <t>Новочеркасск</t>
  </si>
  <si>
    <t>Первененок</t>
  </si>
  <si>
    <t>Оксана</t>
  </si>
  <si>
    <t>Акашева</t>
  </si>
  <si>
    <t>Зеленина</t>
  </si>
  <si>
    <t>Елена</t>
  </si>
  <si>
    <t>Алёна</t>
  </si>
  <si>
    <t>Акулова</t>
  </si>
  <si>
    <t>Надежда</t>
  </si>
  <si>
    <t>Лозовая</t>
  </si>
  <si>
    <t>Куршакова</t>
  </si>
  <si>
    <t>Степанова</t>
  </si>
  <si>
    <t>Евгения</t>
  </si>
  <si>
    <t>Санникова</t>
  </si>
  <si>
    <t>Наталья</t>
  </si>
  <si>
    <t>Ли</t>
  </si>
  <si>
    <t>Диана</t>
  </si>
  <si>
    <t>Анапа</t>
  </si>
  <si>
    <t>Николаенко</t>
  </si>
  <si>
    <t>Мария</t>
  </si>
  <si>
    <t>Шемякинская</t>
  </si>
  <si>
    <t>Яна</t>
  </si>
  <si>
    <t>Пименова</t>
  </si>
  <si>
    <t>Александра</t>
  </si>
  <si>
    <t>Волкова</t>
  </si>
  <si>
    <t>Александрова</t>
  </si>
  <si>
    <t>Зеленова</t>
  </si>
  <si>
    <t>Фадина</t>
  </si>
  <si>
    <t>Сурмач</t>
  </si>
  <si>
    <t>Екатерина</t>
  </si>
  <si>
    <t>Васильева</t>
  </si>
  <si>
    <t>Анна</t>
  </si>
  <si>
    <t>Ермолова</t>
  </si>
  <si>
    <t>Белгород</t>
  </si>
  <si>
    <t>Долгих</t>
  </si>
  <si>
    <t>Ася</t>
  </si>
  <si>
    <t>Корзунина</t>
  </si>
  <si>
    <t>Соня</t>
  </si>
  <si>
    <t>Аглиулова</t>
  </si>
  <si>
    <t>Маслова</t>
  </si>
  <si>
    <t>Наталия</t>
  </si>
  <si>
    <t>Баркова</t>
  </si>
  <si>
    <t>Ревякина</t>
  </si>
  <si>
    <t>Инна</t>
  </si>
  <si>
    <t>Просолупова</t>
  </si>
  <si>
    <t>Романова</t>
  </si>
  <si>
    <t>Баталова</t>
  </si>
  <si>
    <t>Муханова</t>
  </si>
  <si>
    <t>Якутина</t>
  </si>
  <si>
    <t>Валерия</t>
  </si>
  <si>
    <t>Федотова</t>
  </si>
  <si>
    <t>Люба</t>
  </si>
  <si>
    <t>Феколкина</t>
  </si>
  <si>
    <t>Крутенюк</t>
  </si>
  <si>
    <t>Анастасия</t>
  </si>
  <si>
    <t>Пескова</t>
  </si>
  <si>
    <t>Элина</t>
  </si>
  <si>
    <t>Строгетская</t>
  </si>
  <si>
    <t>Коробкова</t>
  </si>
  <si>
    <t>Уварова</t>
  </si>
  <si>
    <t>Антонина</t>
  </si>
  <si>
    <t>Подмарькова</t>
  </si>
  <si>
    <t>Рабчун</t>
  </si>
  <si>
    <t>Токарева</t>
  </si>
  <si>
    <t>Марина</t>
  </si>
  <si>
    <t>Вовк</t>
  </si>
  <si>
    <t>Крепчук</t>
  </si>
  <si>
    <t>03-04.07.2010, Киев, Battle Dreamtown</t>
  </si>
  <si>
    <t>Шабалкина</t>
  </si>
  <si>
    <t>Дубинчик</t>
  </si>
  <si>
    <t>Ксения</t>
  </si>
  <si>
    <t>Ставинова</t>
  </si>
  <si>
    <t>Софья</t>
  </si>
  <si>
    <t>Харченко</t>
  </si>
  <si>
    <t>Моска</t>
  </si>
  <si>
    <t>Алла</t>
  </si>
  <si>
    <t>Гусева</t>
  </si>
  <si>
    <t>Григорева</t>
  </si>
  <si>
    <t>Фристайл слалом, женщины</t>
  </si>
  <si>
    <t>Баллы в 2011 году</t>
  </si>
  <si>
    <t>Итоговый рейтинг за 365 дней</t>
  </si>
  <si>
    <t>Итоговый рейтинг спортсменов за 2011 г.</t>
  </si>
  <si>
    <t>Михайлиди</t>
  </si>
  <si>
    <t>Макарова</t>
  </si>
  <si>
    <t>Курчатов</t>
  </si>
  <si>
    <t>#</t>
  </si>
  <si>
    <t>Пекин, Китай</t>
  </si>
  <si>
    <t>Battle Masters Beijing</t>
  </si>
  <si>
    <t>7-8.05.2011</t>
  </si>
  <si>
    <t>Инлайн Весна</t>
  </si>
  <si>
    <t>27-29.05.2011</t>
  </si>
  <si>
    <t>Париж</t>
  </si>
  <si>
    <t>PSWC</t>
  </si>
  <si>
    <t>11-12.06.2011</t>
  </si>
  <si>
    <t>Киев</t>
  </si>
  <si>
    <t>Kiev Slalom Battle</t>
  </si>
  <si>
    <t>Костикова</t>
  </si>
  <si>
    <t>Татьяна</t>
  </si>
  <si>
    <t>Родионова</t>
  </si>
  <si>
    <t>Мурашко</t>
  </si>
  <si>
    <t>Сайфуллина</t>
  </si>
  <si>
    <t>Эльмира</t>
  </si>
  <si>
    <t>Бударина</t>
  </si>
  <si>
    <t>Пенза</t>
  </si>
  <si>
    <t>25-26.06.2011</t>
  </si>
  <si>
    <t>Style'64 Contest</t>
  </si>
  <si>
    <t>Карандеева</t>
  </si>
  <si>
    <t>Редкова</t>
  </si>
  <si>
    <t>Feel The Style</t>
  </si>
  <si>
    <t>09.07.2011</t>
  </si>
  <si>
    <t>Виговская</t>
  </si>
  <si>
    <t>Елизавета</t>
  </si>
  <si>
    <t>23.07.2011</t>
  </si>
  <si>
    <t>Чемпионат Федерации Роллер Спорта</t>
  </si>
  <si>
    <t>30-31.07.2011</t>
  </si>
  <si>
    <t>Берлин</t>
  </si>
  <si>
    <t>Inline Games</t>
  </si>
  <si>
    <t>Лондон</t>
  </si>
  <si>
    <t>19-21.08.2011</t>
  </si>
  <si>
    <t xml:space="preserve"> 2 первых места</t>
  </si>
  <si>
    <t>Skatelondon 2011</t>
  </si>
  <si>
    <t>23-24.08.2011</t>
  </si>
  <si>
    <t>Шанхай</t>
  </si>
  <si>
    <t>Shanghai Grand Prix</t>
  </si>
  <si>
    <t>21-23.10.2011</t>
  </si>
  <si>
    <t>Geisingen</t>
  </si>
  <si>
    <t>Чемпионат Мира</t>
  </si>
  <si>
    <t>X-Town Fall 2011</t>
  </si>
  <si>
    <t>Донецк</t>
  </si>
  <si>
    <t>24-25.09.2011</t>
  </si>
  <si>
    <t>Диденко</t>
  </si>
  <si>
    <t>21.05.2011</t>
  </si>
  <si>
    <t>Предварительная сумма рейтингов участников.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</si>
</sst>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indexed="22"/>
      <name val="Arial Cyr"/>
      <family val="2"/>
      <charset val="204"/>
    </font>
    <font>
      <b/>
      <sz val="10"/>
      <color indexed="11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indexed="23"/>
      <name val="Arial Cyr"/>
      <charset val="204"/>
    </font>
    <font>
      <b/>
      <sz val="8"/>
      <color indexed="23"/>
      <name val="Arial Cyr"/>
      <charset val="204"/>
    </font>
    <font>
      <sz val="10"/>
      <color indexed="55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0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wrapText="1"/>
    </xf>
    <xf numFmtId="3" fontId="0" fillId="4" borderId="5" xfId="0" applyNumberFormat="1" applyFont="1" applyFill="1" applyBorder="1"/>
    <xf numFmtId="3" fontId="0" fillId="4" borderId="6" xfId="0" applyNumberFormat="1" applyFont="1" applyFill="1" applyBorder="1"/>
    <xf numFmtId="3" fontId="0" fillId="4" borderId="7" xfId="0" applyNumberFormat="1" applyFont="1" applyFill="1" applyBorder="1"/>
    <xf numFmtId="2" fontId="0" fillId="5" borderId="0" xfId="0" applyNumberFormat="1" applyFont="1" applyFill="1"/>
    <xf numFmtId="3" fontId="0" fillId="4" borderId="10" xfId="0" applyNumberFormat="1" applyFont="1" applyFill="1" applyBorder="1"/>
    <xf numFmtId="3" fontId="0" fillId="4" borderId="11" xfId="0" applyNumberFormat="1" applyFont="1" applyFill="1" applyBorder="1"/>
    <xf numFmtId="3" fontId="0" fillId="4" borderId="12" xfId="0" applyNumberFormat="1" applyFont="1" applyFill="1" applyBorder="1"/>
    <xf numFmtId="0" fontId="0" fillId="4" borderId="12" xfId="0" applyFont="1" applyFill="1" applyBorder="1"/>
    <xf numFmtId="0" fontId="0" fillId="4" borderId="11" xfId="0" applyFont="1" applyFill="1" applyBorder="1" applyAlignment="1">
      <alignment wrapText="1"/>
    </xf>
    <xf numFmtId="0" fontId="0" fillId="4" borderId="11" xfId="0" applyFont="1" applyFill="1" applyBorder="1"/>
    <xf numFmtId="3" fontId="0" fillId="4" borderId="13" xfId="0" applyNumberFormat="1" applyFont="1" applyFill="1" applyBorder="1"/>
    <xf numFmtId="3" fontId="0" fillId="4" borderId="14" xfId="0" applyNumberFormat="1" applyFill="1" applyBorder="1"/>
    <xf numFmtId="3" fontId="0" fillId="4" borderId="15" xfId="0" applyNumberForma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/>
    <xf numFmtId="3" fontId="1" fillId="0" borderId="0" xfId="0" applyNumberFormat="1" applyFont="1" applyFill="1" applyBorder="1"/>
    <xf numFmtId="2" fontId="1" fillId="0" borderId="0" xfId="0" applyNumberFormat="1" applyFont="1"/>
    <xf numFmtId="2" fontId="1" fillId="0" borderId="0" xfId="0" applyNumberFormat="1" applyFont="1" applyFill="1" applyBorder="1"/>
    <xf numFmtId="2" fontId="1" fillId="0" borderId="0" xfId="0" applyNumberFormat="1" applyFont="1" applyFill="1"/>
    <xf numFmtId="3" fontId="0" fillId="0" borderId="0" xfId="0" applyNumberFormat="1" applyFill="1" applyBorder="1"/>
    <xf numFmtId="2" fontId="0" fillId="0" borderId="0" xfId="0" applyNumberFormat="1"/>
    <xf numFmtId="0" fontId="0" fillId="6" borderId="0" xfId="0" applyFont="1" applyFill="1" applyAlignment="1">
      <alignment wrapText="1"/>
    </xf>
    <xf numFmtId="2" fontId="1" fillId="6" borderId="0" xfId="0" applyNumberFormat="1" applyFont="1" applyFill="1"/>
    <xf numFmtId="0" fontId="0" fillId="2" borderId="4" xfId="0" applyFont="1" applyFill="1" applyBorder="1" applyAlignment="1"/>
    <xf numFmtId="0" fontId="0" fillId="2" borderId="1" xfId="0" applyFill="1" applyBorder="1" applyAlignment="1"/>
    <xf numFmtId="0" fontId="0" fillId="2" borderId="16" xfId="0" applyFill="1" applyBorder="1" applyAlignment="1"/>
    <xf numFmtId="0" fontId="1" fillId="3" borderId="17" xfId="0" applyFont="1" applyFill="1" applyBorder="1"/>
    <xf numFmtId="2" fontId="1" fillId="3" borderId="12" xfId="0" applyNumberFormat="1" applyFont="1" applyFill="1" applyBorder="1"/>
    <xf numFmtId="0" fontId="0" fillId="0" borderId="0" xfId="0" applyAlignment="1"/>
    <xf numFmtId="2" fontId="1" fillId="3" borderId="18" xfId="0" applyNumberFormat="1" applyFont="1" applyFill="1" applyBorder="1"/>
    <xf numFmtId="2" fontId="1" fillId="3" borderId="19" xfId="0" applyNumberFormat="1" applyFont="1" applyFill="1" applyBorder="1"/>
    <xf numFmtId="0" fontId="0" fillId="3" borderId="20" xfId="0" applyFont="1" applyFill="1" applyBorder="1" applyAlignment="1"/>
    <xf numFmtId="0" fontId="0" fillId="3" borderId="2" xfId="0" applyFont="1" applyFill="1" applyBorder="1" applyAlignment="1"/>
    <xf numFmtId="0" fontId="0" fillId="3" borderId="21" xfId="0" applyFont="1" applyFill="1" applyBorder="1" applyAlignment="1"/>
    <xf numFmtId="0" fontId="0" fillId="3" borderId="22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2" fontId="0" fillId="0" borderId="24" xfId="0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2" fontId="1" fillId="0" borderId="25" xfId="0" applyNumberFormat="1" applyFont="1" applyFill="1" applyBorder="1"/>
    <xf numFmtId="3" fontId="4" fillId="0" borderId="0" xfId="0" applyNumberFormat="1" applyFont="1"/>
    <xf numFmtId="2" fontId="4" fillId="0" borderId="0" xfId="0" applyNumberFormat="1" applyFont="1"/>
    <xf numFmtId="2" fontId="0" fillId="0" borderId="26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2" fontId="1" fillId="0" borderId="9" xfId="0" applyNumberFormat="1" applyFont="1" applyFill="1" applyBorder="1"/>
    <xf numFmtId="0" fontId="0" fillId="4" borderId="19" xfId="0" applyFill="1" applyBorder="1"/>
    <xf numFmtId="2" fontId="0" fillId="0" borderId="27" xfId="0" applyNumberFormat="1" applyFont="1" applyFill="1" applyBorder="1"/>
    <xf numFmtId="0" fontId="0" fillId="0" borderId="14" xfId="0" applyFill="1" applyBorder="1"/>
    <xf numFmtId="0" fontId="0" fillId="0" borderId="19" xfId="0" applyFill="1" applyBorder="1"/>
    <xf numFmtId="2" fontId="1" fillId="0" borderId="28" xfId="0" applyNumberFormat="1" applyFont="1" applyFill="1" applyBorder="1"/>
    <xf numFmtId="2" fontId="4" fillId="0" borderId="0" xfId="0" applyNumberFormat="1" applyFont="1" applyFill="1"/>
    <xf numFmtId="3" fontId="0" fillId="0" borderId="0" xfId="0" applyNumberFormat="1"/>
    <xf numFmtId="3" fontId="4" fillId="0" borderId="0" xfId="0" applyNumberFormat="1" applyFont="1" applyFill="1"/>
    <xf numFmtId="2" fontId="0" fillId="0" borderId="11" xfId="0" applyNumberFormat="1" applyFill="1" applyBorder="1"/>
    <xf numFmtId="0" fontId="1" fillId="0" borderId="11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10" xfId="0" applyFont="1" applyFill="1" applyBorder="1"/>
    <xf numFmtId="0" fontId="1" fillId="0" borderId="14" xfId="0" applyFont="1" applyFill="1" applyBorder="1"/>
    <xf numFmtId="0" fontId="1" fillId="0" borderId="31" xfId="0" applyFont="1" applyFill="1" applyBorder="1"/>
    <xf numFmtId="3" fontId="0" fillId="4" borderId="10" xfId="0" applyNumberFormat="1" applyFill="1" applyBorder="1"/>
    <xf numFmtId="3" fontId="0" fillId="4" borderId="11" xfId="0" applyNumberFormat="1" applyFill="1" applyBorder="1"/>
    <xf numFmtId="3" fontId="0" fillId="4" borderId="12" xfId="0" applyNumberFormat="1" applyFill="1" applyBorder="1"/>
    <xf numFmtId="0" fontId="0" fillId="7" borderId="0" xfId="0" applyFill="1"/>
    <xf numFmtId="0" fontId="0" fillId="8" borderId="0" xfId="0" applyFill="1"/>
    <xf numFmtId="0" fontId="7" fillId="9" borderId="0" xfId="0" applyFont="1" applyFill="1"/>
    <xf numFmtId="0" fontId="0" fillId="10" borderId="0" xfId="0" applyFill="1"/>
    <xf numFmtId="0" fontId="0" fillId="11" borderId="0" xfId="0" applyFill="1"/>
    <xf numFmtId="0" fontId="0" fillId="9" borderId="0" xfId="0" applyFill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4" fillId="0" borderId="0" xfId="0" applyFont="1"/>
    <xf numFmtId="0" fontId="0" fillId="4" borderId="12" xfId="0" applyFill="1" applyBorder="1"/>
    <xf numFmtId="3" fontId="0" fillId="4" borderId="5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0" fillId="2" borderId="0" xfId="0" applyNumberFormat="1" applyFill="1" applyBorder="1"/>
    <xf numFmtId="2" fontId="1" fillId="2" borderId="0" xfId="0" applyNumberFormat="1" applyFont="1" applyFill="1" applyBorder="1"/>
    <xf numFmtId="2" fontId="0" fillId="0" borderId="0" xfId="0" applyNumberFormat="1" applyBorder="1"/>
    <xf numFmtId="2" fontId="0" fillId="0" borderId="0" xfId="0" applyNumberFormat="1" applyFill="1"/>
    <xf numFmtId="2" fontId="0" fillId="5" borderId="43" xfId="0" applyNumberFormat="1" applyFill="1" applyBorder="1"/>
    <xf numFmtId="2" fontId="0" fillId="5" borderId="26" xfId="0" applyNumberFormat="1" applyFont="1" applyFill="1" applyBorder="1"/>
    <xf numFmtId="2" fontId="0" fillId="5" borderId="29" xfId="0" applyNumberFormat="1" applyFont="1" applyFill="1" applyBorder="1"/>
    <xf numFmtId="2" fontId="0" fillId="5" borderId="29" xfId="0" applyNumberFormat="1" applyFill="1" applyBorder="1"/>
    <xf numFmtId="2" fontId="0" fillId="5" borderId="11" xfId="0" applyNumberFormat="1" applyFont="1" applyFill="1" applyBorder="1" applyAlignment="1">
      <alignment wrapText="1"/>
    </xf>
    <xf numFmtId="2" fontId="3" fillId="5" borderId="11" xfId="0" applyNumberFormat="1" applyFont="1" applyFill="1" applyBorder="1" applyAlignment="1">
      <alignment wrapText="1"/>
    </xf>
    <xf numFmtId="2" fontId="0" fillId="5" borderId="0" xfId="0" applyNumberFormat="1" applyFill="1"/>
    <xf numFmtId="0" fontId="3" fillId="3" borderId="45" xfId="0" applyFont="1" applyFill="1" applyBorder="1" applyAlignment="1">
      <alignment vertical="top" wrapText="1"/>
    </xf>
    <xf numFmtId="0" fontId="3" fillId="3" borderId="46" xfId="0" applyFont="1" applyFill="1" applyBorder="1" applyAlignment="1">
      <alignment vertical="top" wrapText="1"/>
    </xf>
    <xf numFmtId="0" fontId="3" fillId="3" borderId="48" xfId="0" applyNumberFormat="1" applyFont="1" applyFill="1" applyBorder="1" applyAlignment="1">
      <alignment vertical="top" wrapText="1"/>
    </xf>
    <xf numFmtId="0" fontId="3" fillId="3" borderId="48" xfId="0" applyFont="1" applyFill="1" applyBorder="1" applyAlignment="1">
      <alignment vertical="top" wrapText="1"/>
    </xf>
    <xf numFmtId="0" fontId="3" fillId="3" borderId="49" xfId="0" applyNumberFormat="1" applyFont="1" applyFill="1" applyBorder="1" applyAlignment="1">
      <alignment vertical="top" wrapText="1"/>
    </xf>
    <xf numFmtId="2" fontId="0" fillId="0" borderId="0" xfId="0" applyNumberFormat="1" applyFont="1"/>
    <xf numFmtId="2" fontId="10" fillId="12" borderId="50" xfId="0" applyNumberFormat="1" applyFont="1" applyFill="1" applyBorder="1" applyAlignment="1">
      <alignment wrapText="1"/>
    </xf>
    <xf numFmtId="2" fontId="10" fillId="12" borderId="51" xfId="0" applyNumberFormat="1" applyFont="1" applyFill="1" applyBorder="1" applyAlignment="1">
      <alignment wrapText="1"/>
    </xf>
    <xf numFmtId="2" fontId="10" fillId="12" borderId="52" xfId="0" applyNumberFormat="1" applyFont="1" applyFill="1" applyBorder="1" applyAlignment="1">
      <alignment wrapText="1"/>
    </xf>
    <xf numFmtId="3" fontId="0" fillId="4" borderId="63" xfId="0" applyNumberFormat="1" applyFont="1" applyFill="1" applyBorder="1"/>
    <xf numFmtId="3" fontId="0" fillId="4" borderId="64" xfId="0" applyNumberFormat="1" applyFont="1" applyFill="1" applyBorder="1"/>
    <xf numFmtId="3" fontId="0" fillId="4" borderId="65" xfId="0" applyNumberFormat="1" applyFont="1" applyFill="1" applyBorder="1"/>
    <xf numFmtId="3" fontId="0" fillId="4" borderId="66" xfId="0" applyNumberFormat="1" applyFont="1" applyFill="1" applyBorder="1"/>
    <xf numFmtId="0" fontId="0" fillId="4" borderId="66" xfId="0" applyFill="1" applyBorder="1"/>
    <xf numFmtId="0" fontId="0" fillId="4" borderId="65" xfId="0" applyFont="1" applyFill="1" applyBorder="1" applyAlignment="1">
      <alignment wrapText="1"/>
    </xf>
    <xf numFmtId="3" fontId="0" fillId="4" borderId="66" xfId="0" applyNumberFormat="1" applyFill="1" applyBorder="1"/>
    <xf numFmtId="0" fontId="0" fillId="4" borderId="66" xfId="0" applyFont="1" applyFill="1" applyBorder="1"/>
    <xf numFmtId="3" fontId="0" fillId="4" borderId="65" xfId="0" applyNumberFormat="1" applyFill="1" applyBorder="1"/>
    <xf numFmtId="0" fontId="6" fillId="4" borderId="65" xfId="0" applyFont="1" applyFill="1" applyBorder="1"/>
    <xf numFmtId="3" fontId="0" fillId="4" borderId="67" xfId="0" applyNumberFormat="1" applyFont="1" applyFill="1" applyBorder="1"/>
    <xf numFmtId="0" fontId="0" fillId="4" borderId="68" xfId="0" applyFont="1" applyFill="1" applyBorder="1"/>
    <xf numFmtId="0" fontId="0" fillId="4" borderId="65" xfId="0" applyFont="1" applyFill="1" applyBorder="1"/>
    <xf numFmtId="3" fontId="0" fillId="4" borderId="69" xfId="0" applyNumberFormat="1" applyFill="1" applyBorder="1"/>
    <xf numFmtId="3" fontId="0" fillId="4" borderId="70" xfId="0" applyNumberFormat="1" applyFill="1" applyBorder="1"/>
    <xf numFmtId="3" fontId="0" fillId="4" borderId="71" xfId="0" applyNumberFormat="1" applyFill="1" applyBorder="1"/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/>
    <xf numFmtId="2" fontId="12" fillId="0" borderId="57" xfId="0" applyNumberFormat="1" applyFont="1" applyFill="1" applyBorder="1"/>
    <xf numFmtId="2" fontId="11" fillId="13" borderId="36" xfId="0" applyNumberFormat="1" applyFont="1" applyFill="1" applyBorder="1" applyAlignment="1">
      <alignment horizontal="left" wrapText="1"/>
    </xf>
    <xf numFmtId="2" fontId="11" fillId="13" borderId="47" xfId="0" applyNumberFormat="1" applyFont="1" applyFill="1" applyBorder="1" applyAlignment="1">
      <alignment horizontal="left" wrapText="1"/>
    </xf>
    <xf numFmtId="2" fontId="12" fillId="13" borderId="57" xfId="0" applyNumberFormat="1" applyFont="1" applyFill="1" applyBorder="1"/>
    <xf numFmtId="2" fontId="11" fillId="14" borderId="72" xfId="0" applyNumberFormat="1" applyFont="1" applyFill="1" applyBorder="1" applyAlignment="1">
      <alignment horizontal="left" wrapText="1"/>
    </xf>
    <xf numFmtId="2" fontId="11" fillId="14" borderId="56" xfId="0" applyNumberFormat="1" applyFont="1" applyFill="1" applyBorder="1" applyAlignment="1">
      <alignment horizontal="left" wrapText="1"/>
    </xf>
    <xf numFmtId="2" fontId="12" fillId="14" borderId="37" xfId="0" applyNumberFormat="1" applyFont="1" applyFill="1" applyBorder="1"/>
    <xf numFmtId="2" fontId="12" fillId="14" borderId="57" xfId="0" applyNumberFormat="1" applyFont="1" applyFill="1" applyBorder="1"/>
    <xf numFmtId="2" fontId="12" fillId="0" borderId="73" xfId="0" applyNumberFormat="1" applyFont="1" applyFill="1" applyBorder="1"/>
    <xf numFmtId="0" fontId="0" fillId="3" borderId="74" xfId="0" applyFill="1" applyBorder="1"/>
    <xf numFmtId="0" fontId="1" fillId="3" borderId="75" xfId="0" applyFont="1" applyFill="1" applyBorder="1" applyAlignment="1">
      <alignment wrapText="1"/>
    </xf>
    <xf numFmtId="2" fontId="1" fillId="2" borderId="76" xfId="0" applyNumberFormat="1" applyFont="1" applyFill="1" applyBorder="1"/>
    <xf numFmtId="0" fontId="0" fillId="3" borderId="80" xfId="0" applyFill="1" applyBorder="1"/>
    <xf numFmtId="0" fontId="1" fillId="3" borderId="81" xfId="0" applyFont="1" applyFill="1" applyBorder="1" applyAlignment="1">
      <alignment wrapText="1"/>
    </xf>
    <xf numFmtId="0" fontId="1" fillId="2" borderId="77" xfId="0" applyFont="1" applyFill="1" applyBorder="1"/>
    <xf numFmtId="0" fontId="1" fillId="2" borderId="78" xfId="0" applyFont="1" applyFill="1" applyBorder="1"/>
    <xf numFmtId="0" fontId="1" fillId="2" borderId="79" xfId="0" applyFont="1" applyFill="1" applyBorder="1"/>
    <xf numFmtId="164" fontId="5" fillId="0" borderId="84" xfId="0" applyNumberFormat="1" applyFont="1" applyFill="1" applyBorder="1" applyAlignment="1">
      <alignment horizontal="right"/>
    </xf>
    <xf numFmtId="164" fontId="5" fillId="0" borderId="85" xfId="0" applyNumberFormat="1" applyFont="1" applyFill="1" applyBorder="1" applyAlignment="1">
      <alignment horizontal="right"/>
    </xf>
    <xf numFmtId="0" fontId="1" fillId="0" borderId="85" xfId="0" applyFont="1" applyFill="1" applyBorder="1"/>
    <xf numFmtId="0" fontId="1" fillId="0" borderId="86" xfId="0" applyFont="1" applyFill="1" applyBorder="1"/>
    <xf numFmtId="0" fontId="3" fillId="3" borderId="87" xfId="0" applyNumberFormat="1" applyFont="1" applyFill="1" applyBorder="1" applyAlignment="1">
      <alignment vertical="top" wrapText="1"/>
    </xf>
    <xf numFmtId="0" fontId="3" fillId="3" borderId="88" xfId="0" applyNumberFormat="1" applyFont="1" applyFill="1" applyBorder="1" applyAlignment="1">
      <alignment vertical="top" wrapText="1"/>
    </xf>
    <xf numFmtId="0" fontId="8" fillId="3" borderId="48" xfId="0" applyNumberFormat="1" applyFont="1" applyFill="1" applyBorder="1" applyAlignment="1">
      <alignment vertical="top" wrapText="1"/>
    </xf>
    <xf numFmtId="2" fontId="1" fillId="15" borderId="89" xfId="0" applyNumberFormat="1" applyFont="1" applyFill="1" applyBorder="1"/>
    <xf numFmtId="2" fontId="1" fillId="15" borderId="90" xfId="0" applyNumberFormat="1" applyFont="1" applyFill="1" applyBorder="1"/>
    <xf numFmtId="2" fontId="11" fillId="14" borderId="36" xfId="0" applyNumberFormat="1" applyFont="1" applyFill="1" applyBorder="1" applyAlignment="1">
      <alignment horizontal="left" wrapText="1"/>
    </xf>
    <xf numFmtId="14" fontId="0" fillId="0" borderId="33" xfId="0" applyNumberFormat="1" applyBorder="1"/>
    <xf numFmtId="49" fontId="0" fillId="0" borderId="33" xfId="0" applyNumberFormat="1" applyBorder="1"/>
    <xf numFmtId="49" fontId="0" fillId="0" borderId="36" xfId="0" applyNumberFormat="1" applyBorder="1"/>
    <xf numFmtId="49" fontId="0" fillId="0" borderId="33" xfId="0" applyNumberFormat="1" applyBorder="1" applyAlignment="1">
      <alignment horizontal="left"/>
    </xf>
    <xf numFmtId="0" fontId="8" fillId="3" borderId="50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2" fillId="3" borderId="82" xfId="0" applyFont="1" applyFill="1" applyBorder="1" applyAlignment="1">
      <alignment horizontal="right"/>
    </xf>
    <xf numFmtId="0" fontId="2" fillId="3" borderId="83" xfId="0" applyFont="1" applyFill="1" applyBorder="1" applyAlignment="1">
      <alignment horizontal="right"/>
    </xf>
    <xf numFmtId="0" fontId="9" fillId="3" borderId="58" xfId="0" applyFont="1" applyFill="1" applyBorder="1" applyAlignment="1">
      <alignment horizontal="left" wrapText="1"/>
    </xf>
    <xf numFmtId="0" fontId="9" fillId="3" borderId="61" xfId="0" applyFont="1" applyFill="1" applyBorder="1" applyAlignment="1">
      <alignment horizontal="left" wrapText="1"/>
    </xf>
    <xf numFmtId="0" fontId="9" fillId="3" borderId="59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60" xfId="0" applyFont="1" applyFill="1" applyBorder="1" applyAlignment="1">
      <alignment horizontal="left" wrapText="1"/>
    </xf>
    <xf numFmtId="0" fontId="9" fillId="3" borderId="62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 wrapText="1"/>
    </xf>
    <xf numFmtId="0" fontId="1" fillId="2" borderId="53" xfId="0" applyFont="1" applyFill="1" applyBorder="1" applyAlignment="1">
      <alignment horizontal="left"/>
    </xf>
    <xf numFmtId="0" fontId="0" fillId="4" borderId="54" xfId="0" applyFont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55" xfId="0" applyFont="1" applyFill="1" applyBorder="1" applyAlignment="1">
      <alignment horizontal="left"/>
    </xf>
    <xf numFmtId="0" fontId="1" fillId="2" borderId="44" xfId="0" applyFont="1" applyFill="1" applyBorder="1" applyAlignment="1">
      <alignment horizontal="left"/>
    </xf>
    <xf numFmtId="0" fontId="0" fillId="4" borderId="5" xfId="0" applyFont="1" applyFill="1" applyBorder="1" applyAlignment="1">
      <alignment wrapText="1"/>
    </xf>
  </cellXfs>
  <cellStyles count="1">
    <cellStyle name="Обычный" xfId="0" builtinId="0"/>
  </cellStyles>
  <dxfs count="5">
    <dxf>
      <font>
        <b/>
        <i val="0"/>
        <color rgb="FFFF0000"/>
      </font>
    </dxf>
    <dxf>
      <font>
        <color theme="0" tint="-0.49998474074526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9"/>
  <sheetViews>
    <sheetView zoomScale="80" workbookViewId="0">
      <selection activeCell="B9" sqref="B9"/>
    </sheetView>
  </sheetViews>
  <sheetFormatPr defaultRowHeight="12.75" x14ac:dyDescent="0.2"/>
  <cols>
    <col min="1" max="1" width="6.28515625" customWidth="1"/>
    <col min="2" max="2" width="15.7109375" customWidth="1"/>
    <col min="3" max="3" width="19.42578125" customWidth="1"/>
    <col min="4" max="4" width="43.7109375" customWidth="1"/>
    <col min="5" max="6" width="9.140625" style="95"/>
  </cols>
  <sheetData>
    <row r="1" spans="1:6" ht="13.5" thickBot="1" x14ac:dyDescent="0.25">
      <c r="B1" s="92" t="s">
        <v>30</v>
      </c>
      <c r="C1" s="84" t="s">
        <v>145</v>
      </c>
    </row>
    <row r="3" spans="1:6" ht="13.5" thickBot="1" x14ac:dyDescent="0.25"/>
    <row r="4" spans="1:6" ht="13.5" thickBot="1" x14ac:dyDescent="0.25">
      <c r="A4" s="91" t="s">
        <v>34</v>
      </c>
      <c r="B4" s="93" t="s">
        <v>31</v>
      </c>
      <c r="C4" s="93" t="s">
        <v>32</v>
      </c>
      <c r="D4" s="94" t="s">
        <v>33</v>
      </c>
    </row>
    <row r="5" spans="1:6" x14ac:dyDescent="0.2">
      <c r="A5" s="89">
        <v>1</v>
      </c>
      <c r="B5" s="85" t="s">
        <v>50</v>
      </c>
      <c r="C5" s="90" t="s">
        <v>7</v>
      </c>
      <c r="D5" s="85" t="s">
        <v>51</v>
      </c>
      <c r="E5" s="95" t="s">
        <v>35</v>
      </c>
      <c r="F5" s="95" t="str">
        <f>Contests!B5&amp;Contests!$E$5&amp;Contests!C5&amp;Contests!$E$5&amp;Contests!D5</f>
        <v>18-20.03.2011, Москва, Rollerclub Cup</v>
      </c>
    </row>
    <row r="6" spans="1:6" x14ac:dyDescent="0.2">
      <c r="A6" s="86">
        <v>2</v>
      </c>
      <c r="B6" s="85" t="s">
        <v>52</v>
      </c>
      <c r="C6" s="85" t="s">
        <v>8</v>
      </c>
      <c r="D6" s="85" t="s">
        <v>53</v>
      </c>
      <c r="F6" s="95" t="str">
        <f>Contests!B6&amp;Contests!$E$5&amp;Contests!C6&amp;Contests!$E$5&amp;Contests!D6</f>
        <v>26-27.03.2011, Санкт-Петербург, Spb. Battle</v>
      </c>
    </row>
    <row r="7" spans="1:6" x14ac:dyDescent="0.2">
      <c r="A7" s="86">
        <v>3</v>
      </c>
      <c r="B7" s="168" t="s">
        <v>155</v>
      </c>
      <c r="C7" s="85" t="s">
        <v>9</v>
      </c>
      <c r="D7" s="85" t="s">
        <v>156</v>
      </c>
      <c r="F7" s="95" t="str">
        <f>Contests!B7&amp;Contests!$E$5&amp;Contests!C7&amp;Contests!$E$5&amp;Contests!D7</f>
        <v>7-8.05.2011, Воронеж, Инлайн Весна</v>
      </c>
    </row>
    <row r="8" spans="1:6" x14ac:dyDescent="0.2">
      <c r="A8" s="86">
        <v>4</v>
      </c>
      <c r="B8" s="171" t="s">
        <v>198</v>
      </c>
      <c r="C8" s="85" t="s">
        <v>153</v>
      </c>
      <c r="D8" s="85" t="s">
        <v>154</v>
      </c>
      <c r="F8" s="95" t="str">
        <f>Contests!B8&amp;Contests!$E$5&amp;Contests!C8&amp;Contests!$E$5&amp;Contests!D8</f>
        <v>21.05.2011, Пекин, Китай, Battle Masters Beijing</v>
      </c>
    </row>
    <row r="9" spans="1:6" x14ac:dyDescent="0.2">
      <c r="A9" s="86">
        <v>5</v>
      </c>
      <c r="B9" s="85" t="s">
        <v>157</v>
      </c>
      <c r="C9" s="85" t="s">
        <v>158</v>
      </c>
      <c r="D9" s="85" t="s">
        <v>159</v>
      </c>
      <c r="F9" s="95" t="str">
        <f>Contests!B9&amp;Contests!$E$5&amp;Contests!C9&amp;Contests!$E$5&amp;Contests!D9</f>
        <v>27-29.05.2011, Париж, PSWC</v>
      </c>
    </row>
    <row r="10" spans="1:6" x14ac:dyDescent="0.2">
      <c r="A10" s="86">
        <v>6</v>
      </c>
      <c r="B10" s="85" t="s">
        <v>160</v>
      </c>
      <c r="C10" s="85" t="s">
        <v>161</v>
      </c>
      <c r="D10" s="85" t="s">
        <v>162</v>
      </c>
      <c r="F10" s="95" t="str">
        <f>Contests!B10&amp;Contests!$E$5&amp;Contests!C10&amp;Contests!$E$5&amp;Contests!D10</f>
        <v>11-12.06.2011, Киев, Kiev Slalom Battle</v>
      </c>
    </row>
    <row r="11" spans="1:6" x14ac:dyDescent="0.2">
      <c r="A11" s="86">
        <v>7</v>
      </c>
      <c r="B11" s="169" t="s">
        <v>171</v>
      </c>
      <c r="C11" s="169" t="s">
        <v>14</v>
      </c>
      <c r="D11" s="169" t="s">
        <v>172</v>
      </c>
      <c r="F11" s="95" t="str">
        <f>Contests!B11&amp;Contests!$E$5&amp;Contests!C11&amp;Contests!$E$5&amp;Contests!D11</f>
        <v>25-26.06.2011, Саратов, Style'64 Contest</v>
      </c>
    </row>
    <row r="12" spans="1:6" x14ac:dyDescent="0.2">
      <c r="A12" s="86">
        <v>8</v>
      </c>
      <c r="B12" s="169" t="s">
        <v>176</v>
      </c>
      <c r="C12" s="85" t="s">
        <v>8</v>
      </c>
      <c r="D12" s="85" t="s">
        <v>175</v>
      </c>
      <c r="F12" s="95" t="str">
        <f>Contests!B12&amp;Contests!$E$5&amp;Contests!C12&amp;Contests!$E$5&amp;Contests!D12</f>
        <v>09.07.2011, Санкт-Петербург, Feel The Style</v>
      </c>
    </row>
    <row r="13" spans="1:6" x14ac:dyDescent="0.2">
      <c r="A13" s="86">
        <v>9</v>
      </c>
      <c r="B13" s="169" t="s">
        <v>179</v>
      </c>
      <c r="C13" s="85" t="s">
        <v>7</v>
      </c>
      <c r="D13" s="85" t="s">
        <v>180</v>
      </c>
      <c r="F13" s="95" t="str">
        <f>Contests!B13&amp;Contests!$E$5&amp;Contests!C13&amp;Contests!$E$5&amp;Contests!D13</f>
        <v>23.07.2011, Москва, Чемпионат Федерации Роллер Спорта</v>
      </c>
    </row>
    <row r="14" spans="1:6" x14ac:dyDescent="0.2">
      <c r="A14" s="86">
        <v>10</v>
      </c>
      <c r="B14" s="169" t="s">
        <v>181</v>
      </c>
      <c r="C14" s="85" t="s">
        <v>182</v>
      </c>
      <c r="D14" s="85" t="s">
        <v>183</v>
      </c>
      <c r="F14" s="95" t="str">
        <f>Contests!B14&amp;Contests!$E$5&amp;Contests!C14&amp;Contests!$E$5&amp;Contests!D14</f>
        <v>30-31.07.2011, Берлин, Inline Games</v>
      </c>
    </row>
    <row r="15" spans="1:6" x14ac:dyDescent="0.2">
      <c r="A15" s="86">
        <v>11</v>
      </c>
      <c r="B15" s="169" t="s">
        <v>185</v>
      </c>
      <c r="C15" s="85" t="s">
        <v>184</v>
      </c>
      <c r="D15" s="85" t="s">
        <v>187</v>
      </c>
      <c r="F15" s="95" t="str">
        <f>Contests!B15&amp;Contests!$E$5&amp;Contests!C15&amp;Contests!$E$5&amp;Contests!D15</f>
        <v>19-21.08.2011, Лондон, Skatelondon 2011</v>
      </c>
    </row>
    <row r="16" spans="1:6" x14ac:dyDescent="0.2">
      <c r="A16" s="86">
        <v>12</v>
      </c>
      <c r="B16" s="169" t="s">
        <v>188</v>
      </c>
      <c r="C16" s="85" t="s">
        <v>189</v>
      </c>
      <c r="D16" s="85" t="s">
        <v>190</v>
      </c>
      <c r="F16" s="95" t="str">
        <f>Contests!B16&amp;Contests!$E$5&amp;Contests!C16&amp;Contests!$E$5&amp;Contests!D16</f>
        <v>23-24.08.2011, Шанхай, Shanghai Grand Prix</v>
      </c>
    </row>
    <row r="17" spans="1:6" x14ac:dyDescent="0.2">
      <c r="A17" s="86">
        <v>13</v>
      </c>
      <c r="B17" s="85" t="s">
        <v>196</v>
      </c>
      <c r="C17" s="85" t="s">
        <v>195</v>
      </c>
      <c r="D17" s="85" t="s">
        <v>194</v>
      </c>
      <c r="F17" s="95" t="str">
        <f>Contests!B17&amp;Contests!$E$5&amp;Contests!C17&amp;Contests!$E$5&amp;Contests!D17</f>
        <v>24-25.09.2011, Донецк, X-Town Fall 2011</v>
      </c>
    </row>
    <row r="18" spans="1:6" x14ac:dyDescent="0.2">
      <c r="A18" s="86">
        <v>14</v>
      </c>
      <c r="B18" s="85" t="s">
        <v>191</v>
      </c>
      <c r="C18" s="85" t="s">
        <v>192</v>
      </c>
      <c r="D18" s="85" t="s">
        <v>193</v>
      </c>
      <c r="F18" s="95" t="str">
        <f>Contests!B18&amp;Contests!$E$5&amp;Contests!C18&amp;Contests!$E$5&amp;Contests!D18</f>
        <v>21-23.10.2011, Geisingen, Чемпионат Мира</v>
      </c>
    </row>
    <row r="19" spans="1:6" ht="13.5" thickBot="1" x14ac:dyDescent="0.25">
      <c r="A19" s="87">
        <v>15</v>
      </c>
      <c r="B19" s="170">
        <v>15</v>
      </c>
      <c r="C19" s="88"/>
      <c r="D19" s="85"/>
      <c r="F19" s="95" t="str">
        <f>Contests!B19&amp;Contests!$E$5&amp;Contests!C19&amp;Contests!$E$5&amp;Contests!D19</f>
        <v xml:space="preserve">15, , 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5" t="str">
        <f>Contests!F12</f>
        <v>09.07.2011, Санкт-Петербург, Feel The Style</v>
      </c>
      <c r="B1" s="185"/>
      <c r="C1" s="185"/>
      <c r="D1" s="185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85</v>
      </c>
    </row>
    <row r="4" spans="1:13" ht="12.75" customHeight="1" x14ac:dyDescent="0.2">
      <c r="A4" s="188" t="s">
        <v>26</v>
      </c>
      <c r="B4" s="188"/>
      <c r="C4" s="188"/>
      <c r="D4" s="38">
        <f>Итог.!AU136</f>
        <v>5143.086023348902</v>
      </c>
      <c r="K4" s="39"/>
    </row>
    <row r="5" spans="1:13" ht="12.75" customHeight="1" x14ac:dyDescent="0.2">
      <c r="A5" s="188" t="s">
        <v>199</v>
      </c>
      <c r="B5" s="188"/>
      <c r="C5" s="188"/>
      <c r="D5" s="40">
        <f>SUM(D10:D51)</f>
        <v>787.01246645119318</v>
      </c>
      <c r="K5" s="39"/>
    </row>
    <row r="6" spans="1:13" x14ac:dyDescent="0.2">
      <c r="A6" s="183" t="s">
        <v>20</v>
      </c>
      <c r="B6" s="183"/>
      <c r="C6" s="183"/>
      <c r="D6" s="38">
        <f>D5/D4</f>
        <v>0.15302339157429315</v>
      </c>
      <c r="K6" s="39"/>
    </row>
    <row r="7" spans="1:13" ht="13.5" customHeight="1" x14ac:dyDescent="0.2">
      <c r="A7" s="184" t="s">
        <v>21</v>
      </c>
      <c r="B7" s="184"/>
      <c r="C7" s="184"/>
      <c r="D7" s="41">
        <v>0.9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9"/>
      <c r="J9" s="9"/>
      <c r="L9" s="47" t="s">
        <v>25</v>
      </c>
      <c r="M9" s="47"/>
    </row>
    <row r="10" spans="1:13" x14ac:dyDescent="0.2">
      <c r="A10" s="11" t="s">
        <v>56</v>
      </c>
      <c r="B10" s="12" t="s">
        <v>57</v>
      </c>
      <c r="C10" s="13" t="s">
        <v>7</v>
      </c>
      <c r="D10" s="54">
        <f>VLOOKUP(A10&amp;B10,Итог.!$AM$6:$BV$207,9,FALSE)</f>
        <v>517.42940079183666</v>
      </c>
      <c r="E10" s="49">
        <v>1</v>
      </c>
      <c r="F10" s="50">
        <f>VLOOKUP(E10,баллы!$A$2:$B$103,2,FALSE)</f>
        <v>100</v>
      </c>
      <c r="G10" s="51">
        <f>(F10*(1+$D$6)*$D$3/100)*$D$7</f>
        <v>88.206289455433435</v>
      </c>
      <c r="L10" s="52" t="str">
        <f t="shared" ref="L10:L41" si="0">A10&amp;B10</f>
        <v>БабийАнжелика</v>
      </c>
      <c r="M10" s="53">
        <f t="shared" ref="M10:M49" si="1">G10</f>
        <v>88.206289455433435</v>
      </c>
    </row>
    <row r="11" spans="1:13" x14ac:dyDescent="0.2">
      <c r="A11" s="15" t="s">
        <v>87</v>
      </c>
      <c r="B11" s="16" t="s">
        <v>88</v>
      </c>
      <c r="C11" s="17" t="s">
        <v>8</v>
      </c>
      <c r="D11" s="54">
        <f>VLOOKUP(A11&amp;B11,Итог.!$AM$6:$BV$207,9,FALSE)</f>
        <v>93.772828998588921</v>
      </c>
      <c r="E11" s="55">
        <v>2</v>
      </c>
      <c r="F11" s="56">
        <f>VLOOKUP(E11,баллы!$A$2:$B$103,2,FALSE)</f>
        <v>85</v>
      </c>
      <c r="G11" s="57">
        <f t="shared" ref="G11:G17" si="2">(F11*(1+$D$6)*$D$3/100)*$D$7</f>
        <v>74.975346037118413</v>
      </c>
      <c r="L11" s="52" t="str">
        <f t="shared" si="0"/>
        <v>ШемякинскаяЯна</v>
      </c>
      <c r="M11" s="53">
        <f t="shared" si="1"/>
        <v>74.975346037118413</v>
      </c>
    </row>
    <row r="12" spans="1:13" x14ac:dyDescent="0.2">
      <c r="A12" s="15" t="s">
        <v>71</v>
      </c>
      <c r="B12" s="16" t="s">
        <v>72</v>
      </c>
      <c r="C12" s="17" t="s">
        <v>8</v>
      </c>
      <c r="D12" s="54">
        <f>VLOOKUP(A12&amp;B12,Итог.!$AM$6:$BV$207,9,FALSE)</f>
        <v>58.556201705667689</v>
      </c>
      <c r="E12" s="55">
        <v>3</v>
      </c>
      <c r="F12" s="56">
        <f>VLOOKUP(E12,баллы!$A$2:$B$103,2,FALSE)</f>
        <v>74</v>
      </c>
      <c r="G12" s="57">
        <f t="shared" si="2"/>
        <v>65.272654197020728</v>
      </c>
      <c r="L12" s="52" t="str">
        <f t="shared" si="0"/>
        <v>ЗеленинаЕлена</v>
      </c>
      <c r="M12" s="53">
        <f t="shared" si="1"/>
        <v>65.272654197020728</v>
      </c>
    </row>
    <row r="13" spans="1:13" x14ac:dyDescent="0.2">
      <c r="A13" s="15" t="s">
        <v>80</v>
      </c>
      <c r="B13" s="16" t="s">
        <v>81</v>
      </c>
      <c r="C13" s="17" t="s">
        <v>7</v>
      </c>
      <c r="D13" s="54">
        <f>VLOOKUP(A13&amp;B13,Итог.!$AM$6:$BV$207,9,FALSE)</f>
        <v>49.683453596674433</v>
      </c>
      <c r="E13" s="55">
        <v>4</v>
      </c>
      <c r="F13" s="56">
        <f>VLOOKUP(E13,баллы!$A$2:$B$103,2,FALSE)</f>
        <v>64</v>
      </c>
      <c r="G13" s="57">
        <f t="shared" si="2"/>
        <v>56.452025251477394</v>
      </c>
      <c r="L13" s="52" t="str">
        <f t="shared" si="0"/>
        <v>СанниковаНаталья</v>
      </c>
      <c r="M13" s="53">
        <f t="shared" si="1"/>
        <v>56.452025251477394</v>
      </c>
    </row>
    <row r="14" spans="1:13" x14ac:dyDescent="0.2">
      <c r="A14" s="15" t="s">
        <v>143</v>
      </c>
      <c r="B14" s="16" t="s">
        <v>55</v>
      </c>
      <c r="C14" s="17" t="s">
        <v>8</v>
      </c>
      <c r="D14" s="54">
        <f>VLOOKUP(A14&amp;B14,Итог.!$AM$6:$BV$207,9,FALSE)</f>
        <v>35.192446297644388</v>
      </c>
      <c r="E14" s="55">
        <v>5</v>
      </c>
      <c r="F14" s="56">
        <f>VLOOKUP(E14,баллы!$A$2:$B$103,2,FALSE)</f>
        <v>55</v>
      </c>
      <c r="G14" s="57">
        <f t="shared" si="2"/>
        <v>48.513459200488384</v>
      </c>
      <c r="L14" s="52" t="str">
        <f t="shared" si="0"/>
        <v>ГусеваПолина</v>
      </c>
      <c r="M14" s="53">
        <f t="shared" si="1"/>
        <v>48.513459200488384</v>
      </c>
    </row>
    <row r="15" spans="1:13" x14ac:dyDescent="0.2">
      <c r="A15" s="15" t="s">
        <v>173</v>
      </c>
      <c r="B15" s="16" t="s">
        <v>98</v>
      </c>
      <c r="C15" s="17" t="s">
        <v>8</v>
      </c>
      <c r="D15" s="54">
        <f>VLOOKUP(A15&amp;B15,Итог.!$AM$6:$BV$207,9,FALSE)</f>
        <v>0</v>
      </c>
      <c r="E15" s="55">
        <v>6</v>
      </c>
      <c r="F15" s="56">
        <f>VLOOKUP(E15,баллы!$A$2:$B$103,2,FALSE)</f>
        <v>47</v>
      </c>
      <c r="G15" s="57">
        <f t="shared" si="2"/>
        <v>41.456956044053712</v>
      </c>
      <c r="L15" s="52" t="str">
        <f t="shared" si="0"/>
        <v>КарандееваАнна</v>
      </c>
      <c r="M15" s="53">
        <f t="shared" si="1"/>
        <v>41.456956044053712</v>
      </c>
    </row>
    <row r="16" spans="1:13" x14ac:dyDescent="0.2">
      <c r="A16" s="15" t="s">
        <v>174</v>
      </c>
      <c r="B16" s="16" t="s">
        <v>81</v>
      </c>
      <c r="C16" s="17" t="s">
        <v>8</v>
      </c>
      <c r="D16" s="54">
        <f>VLOOKUP(A16&amp;B16,Итог.!$AM$6:$BV$207,9,FALSE)</f>
        <v>0</v>
      </c>
      <c r="E16" s="55">
        <v>7</v>
      </c>
      <c r="F16" s="56">
        <f>VLOOKUP(E16,баллы!$A$2:$B$103,2,FALSE)</f>
        <v>40</v>
      </c>
      <c r="G16" s="57">
        <f t="shared" si="2"/>
        <v>35.28251578217337</v>
      </c>
      <c r="L16" s="52" t="str">
        <f t="shared" si="0"/>
        <v>РедковаНаталья</v>
      </c>
      <c r="M16" s="53">
        <f t="shared" si="1"/>
        <v>35.28251578217337</v>
      </c>
    </row>
    <row r="17" spans="1:13" x14ac:dyDescent="0.2">
      <c r="A17" s="15" t="s">
        <v>89</v>
      </c>
      <c r="B17" s="16" t="s">
        <v>90</v>
      </c>
      <c r="C17" s="17" t="s">
        <v>8</v>
      </c>
      <c r="D17" s="54">
        <f>VLOOKUP(A17&amp;B17,Итог.!$AM$6:$BV$207,9,FALSE)</f>
        <v>32.378135060780956</v>
      </c>
      <c r="E17" s="55">
        <v>8</v>
      </c>
      <c r="F17" s="56">
        <f>VLOOKUP(E17,баллы!$A$2:$B$103,2,FALSE)</f>
        <v>34</v>
      </c>
      <c r="G17" s="57">
        <f t="shared" si="2"/>
        <v>29.990138414847369</v>
      </c>
      <c r="L17" s="52" t="str">
        <f t="shared" si="0"/>
        <v>ПименоваАлександра</v>
      </c>
      <c r="M17" s="53">
        <f t="shared" si="1"/>
        <v>29.990138414847369</v>
      </c>
    </row>
    <row r="18" spans="1:13" x14ac:dyDescent="0.2">
      <c r="A18" s="15"/>
      <c r="B18" s="16"/>
      <c r="C18" s="17"/>
      <c r="D18" s="54"/>
      <c r="E18" s="55"/>
      <c r="F18" s="56"/>
      <c r="G18" s="57"/>
      <c r="L18" s="52" t="str">
        <f t="shared" si="0"/>
        <v/>
      </c>
      <c r="M18" s="53">
        <f t="shared" si="1"/>
        <v>0</v>
      </c>
    </row>
    <row r="19" spans="1:13" x14ac:dyDescent="0.2">
      <c r="A19" s="15"/>
      <c r="B19" s="16"/>
      <c r="C19" s="17"/>
      <c r="D19" s="54"/>
      <c r="E19" s="55"/>
      <c r="F19" s="56"/>
      <c r="G19" s="57"/>
      <c r="L19" s="52" t="str">
        <f t="shared" si="0"/>
        <v/>
      </c>
      <c r="M19" s="53">
        <f t="shared" si="1"/>
        <v>0</v>
      </c>
    </row>
    <row r="20" spans="1:13" x14ac:dyDescent="0.2">
      <c r="A20" s="15"/>
      <c r="B20" s="16"/>
      <c r="C20" s="17"/>
      <c r="D20" s="54"/>
      <c r="E20" s="55"/>
      <c r="F20" s="56"/>
      <c r="G20" s="57"/>
      <c r="L20" s="52" t="str">
        <f t="shared" si="0"/>
        <v/>
      </c>
      <c r="M20" s="53">
        <f t="shared" si="1"/>
        <v>0</v>
      </c>
    </row>
    <row r="21" spans="1:13" x14ac:dyDescent="0.2">
      <c r="A21" s="15"/>
      <c r="B21" s="16"/>
      <c r="C21" s="17"/>
      <c r="D21" s="54"/>
      <c r="E21" s="55"/>
      <c r="F21" s="56"/>
      <c r="G21" s="57"/>
      <c r="L21" s="52" t="str">
        <f t="shared" si="0"/>
        <v/>
      </c>
      <c r="M21" s="53">
        <f t="shared" si="1"/>
        <v>0</v>
      </c>
    </row>
    <row r="22" spans="1:13" x14ac:dyDescent="0.2">
      <c r="A22" s="15"/>
      <c r="B22" s="16"/>
      <c r="C22" s="1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15"/>
      <c r="B27" s="16"/>
      <c r="C27" s="17"/>
      <c r="D27" s="54"/>
      <c r="E27" s="55"/>
      <c r="F27" s="5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15"/>
      <c r="B28" s="16"/>
      <c r="C28" s="17"/>
      <c r="D28" s="54"/>
      <c r="E28" s="55"/>
      <c r="F28" s="5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 t="str">
        <f t="shared" si="0"/>
        <v/>
      </c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 t="str">
        <f t="shared" si="0"/>
        <v/>
      </c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 t="str">
        <f t="shared" si="0"/>
        <v/>
      </c>
      <c r="M36" s="53">
        <f t="shared" si="1"/>
        <v>0</v>
      </c>
    </row>
    <row r="37" spans="1:13" x14ac:dyDescent="0.2">
      <c r="A37" s="15"/>
      <c r="B37" s="16"/>
      <c r="C37" s="17"/>
      <c r="D37" s="54"/>
      <c r="E37" s="55"/>
      <c r="F37" s="56"/>
      <c r="G37" s="57"/>
      <c r="L37" s="52" t="str">
        <f t="shared" si="0"/>
        <v/>
      </c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 t="str">
        <f t="shared" si="0"/>
        <v/>
      </c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 t="str">
        <f t="shared" si="0"/>
        <v/>
      </c>
      <c r="M39" s="53">
        <f t="shared" si="1"/>
        <v>0</v>
      </c>
    </row>
    <row r="40" spans="1:13" x14ac:dyDescent="0.2">
      <c r="A40" s="15"/>
      <c r="B40" s="16"/>
      <c r="C40" s="18"/>
      <c r="D40" s="54"/>
      <c r="E40" s="55"/>
      <c r="F40" s="56"/>
      <c r="G40" s="57"/>
      <c r="L40" s="52" t="str">
        <f t="shared" si="0"/>
        <v/>
      </c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 t="str">
        <f t="shared" si="0"/>
        <v/>
      </c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/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/>
      <c r="M43" s="53">
        <f t="shared" si="1"/>
        <v>0</v>
      </c>
    </row>
    <row r="44" spans="1:13" x14ac:dyDescent="0.2">
      <c r="A44" s="15"/>
      <c r="B44" s="16"/>
      <c r="C44" s="17"/>
      <c r="D44" s="54"/>
      <c r="E44" s="55"/>
      <c r="F44" s="56"/>
      <c r="G44" s="57"/>
      <c r="L44" s="52"/>
      <c r="M44" s="53">
        <f t="shared" si="1"/>
        <v>0</v>
      </c>
    </row>
    <row r="45" spans="1:13" x14ac:dyDescent="0.2">
      <c r="A45" s="15"/>
      <c r="B45" s="16"/>
      <c r="C45" s="17"/>
      <c r="D45" s="54"/>
      <c r="E45" s="55"/>
      <c r="F45" s="56"/>
      <c r="G45" s="57"/>
      <c r="L45" s="52"/>
      <c r="M45" s="53">
        <f t="shared" si="1"/>
        <v>0</v>
      </c>
    </row>
    <row r="46" spans="1:13" x14ac:dyDescent="0.2">
      <c r="A46" s="15"/>
      <c r="B46" s="16"/>
      <c r="C46" s="17"/>
      <c r="D46" s="54"/>
      <c r="E46" s="55"/>
      <c r="F46" s="56"/>
      <c r="G46" s="57"/>
      <c r="L46" s="52"/>
      <c r="M46" s="53">
        <f t="shared" si="1"/>
        <v>0</v>
      </c>
    </row>
    <row r="47" spans="1:13" x14ac:dyDescent="0.2">
      <c r="A47" s="15"/>
      <c r="B47" s="16"/>
      <c r="C47" s="18"/>
      <c r="D47" s="54"/>
      <c r="E47" s="55"/>
      <c r="F47" s="56"/>
      <c r="G47" s="57"/>
      <c r="L47" s="52"/>
      <c r="M47" s="53">
        <f t="shared" si="1"/>
        <v>0</v>
      </c>
    </row>
    <row r="48" spans="1:13" x14ac:dyDescent="0.2">
      <c r="A48" s="15"/>
      <c r="B48" s="16"/>
      <c r="C48" s="18"/>
      <c r="D48" s="54"/>
      <c r="E48" s="55"/>
      <c r="F48" s="56"/>
      <c r="G48" s="57"/>
      <c r="L48" s="52"/>
      <c r="M48" s="53">
        <f t="shared" si="1"/>
        <v>0</v>
      </c>
    </row>
    <row r="49" spans="1:13" x14ac:dyDescent="0.2">
      <c r="A49" s="22"/>
      <c r="B49" s="23"/>
      <c r="C49" s="58"/>
      <c r="D49" s="59"/>
      <c r="E49" s="60"/>
      <c r="F49" s="61"/>
      <c r="G49" s="62"/>
      <c r="L49" s="65"/>
      <c r="M49" s="63">
        <f t="shared" si="1"/>
        <v>0</v>
      </c>
    </row>
    <row r="50" spans="1:13" x14ac:dyDescent="0.2">
      <c r="F50" s="9"/>
      <c r="L50" s="64"/>
    </row>
    <row r="51" spans="1:13" ht="27.75" customHeight="1" x14ac:dyDescent="0.2">
      <c r="G51" s="27">
        <f>SUM(G10:G49)</f>
        <v>440.14938438261282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5" t="str">
        <f>Contests!F13</f>
        <v>23.07.2011, Москва, Чемпионат Федерации Роллер Спорта</v>
      </c>
      <c r="B1" s="185"/>
      <c r="C1" s="185"/>
      <c r="D1" s="185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125</v>
      </c>
    </row>
    <row r="4" spans="1:13" ht="12.75" customHeight="1" x14ac:dyDescent="0.2">
      <c r="A4" s="188" t="s">
        <v>26</v>
      </c>
      <c r="B4" s="188"/>
      <c r="C4" s="188"/>
      <c r="D4" s="38">
        <f>Итог.!AV136</f>
        <v>5174.6922501215467</v>
      </c>
      <c r="K4" s="39"/>
    </row>
    <row r="5" spans="1:13" ht="12.75" customHeight="1" x14ac:dyDescent="0.2">
      <c r="A5" s="188" t="s">
        <v>27</v>
      </c>
      <c r="B5" s="188"/>
      <c r="C5" s="188"/>
      <c r="D5" s="40">
        <f>SUM(D10:D51)</f>
        <v>3315.3809035609133</v>
      </c>
      <c r="K5" s="39"/>
    </row>
    <row r="6" spans="1:13" x14ac:dyDescent="0.2">
      <c r="A6" s="183" t="s">
        <v>20</v>
      </c>
      <c r="B6" s="183"/>
      <c r="C6" s="183"/>
      <c r="D6" s="38">
        <f>D5/D4</f>
        <v>0.64069141570361776</v>
      </c>
      <c r="K6" s="39"/>
    </row>
    <row r="7" spans="1:13" ht="13.5" customHeight="1" x14ac:dyDescent="0.2">
      <c r="A7" s="184" t="s">
        <v>21</v>
      </c>
      <c r="B7" s="184"/>
      <c r="C7" s="184"/>
      <c r="D7" s="41">
        <v>1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100"/>
      <c r="J9" s="9"/>
      <c r="L9" s="47" t="s">
        <v>25</v>
      </c>
      <c r="M9" s="47"/>
    </row>
    <row r="10" spans="1:13" x14ac:dyDescent="0.2">
      <c r="A10" s="97" t="s">
        <v>64</v>
      </c>
      <c r="B10" s="98" t="s">
        <v>65</v>
      </c>
      <c r="C10" s="99" t="s">
        <v>7</v>
      </c>
      <c r="D10" s="54">
        <f>VLOOKUP(A10&amp;B10,Итог.!$AM$6:$BV$207,10,FALSE)</f>
        <v>523.89921526278476</v>
      </c>
      <c r="E10" s="49">
        <v>1</v>
      </c>
      <c r="F10" s="50">
        <f>VLOOKUP(E10,баллы!$A$2:$B$103,2,FALSE)</f>
        <v>100</v>
      </c>
      <c r="G10" s="51">
        <f>(F10*(1+$D$6)*$D$3/100)*$D$7</f>
        <v>205.08642696295217</v>
      </c>
      <c r="L10" s="52" t="str">
        <f t="shared" ref="L10:L41" si="0">A10&amp;B10</f>
        <v>КузнецоваДарья</v>
      </c>
      <c r="M10" s="53">
        <f t="shared" ref="M10:M49" si="1">G10</f>
        <v>205.08642696295217</v>
      </c>
    </row>
    <row r="11" spans="1:13" x14ac:dyDescent="0.2">
      <c r="A11" s="15" t="s">
        <v>60</v>
      </c>
      <c r="B11" s="16" t="s">
        <v>61</v>
      </c>
      <c r="C11" s="17" t="s">
        <v>7</v>
      </c>
      <c r="D11" s="54">
        <f>VLOOKUP(A11&amp;B11,Итог.!$AM$6:$BV$207,10,FALSE)</f>
        <v>394.06483911304645</v>
      </c>
      <c r="E11" s="55">
        <v>2</v>
      </c>
      <c r="F11" s="56">
        <f>VLOOKUP(E11,баллы!$A$2:$B$103,2,FALSE)</f>
        <v>85</v>
      </c>
      <c r="G11" s="57">
        <f t="shared" ref="G11:G21" si="2">(F11*(1+$D$6)*$D$3/100)*$D$7</f>
        <v>174.32346291850936</v>
      </c>
      <c r="L11" s="52" t="str">
        <f t="shared" si="0"/>
        <v>ЛысенкоКристина</v>
      </c>
      <c r="M11" s="53">
        <f t="shared" si="1"/>
        <v>174.32346291850936</v>
      </c>
    </row>
    <row r="12" spans="1:13" x14ac:dyDescent="0.2">
      <c r="A12" s="75" t="s">
        <v>58</v>
      </c>
      <c r="B12" s="76" t="s">
        <v>59</v>
      </c>
      <c r="C12" s="96" t="s">
        <v>7</v>
      </c>
      <c r="D12" s="54">
        <f>VLOOKUP(A12&amp;B12,Итог.!$AM$6:$BV$207,10,FALSE)</f>
        <v>448.99778032402799</v>
      </c>
      <c r="E12" s="55">
        <v>3</v>
      </c>
      <c r="F12" s="56">
        <f>VLOOKUP(E12,баллы!$A$2:$B$103,2,FALSE)</f>
        <v>74</v>
      </c>
      <c r="G12" s="57">
        <f t="shared" si="2"/>
        <v>151.76395595258461</v>
      </c>
      <c r="L12" s="52" t="str">
        <f t="shared" si="0"/>
        <v>КулагинаЮлия</v>
      </c>
      <c r="M12" s="53">
        <f t="shared" si="1"/>
        <v>151.76395595258461</v>
      </c>
    </row>
    <row r="13" spans="1:13" x14ac:dyDescent="0.2">
      <c r="A13" s="75" t="s">
        <v>56</v>
      </c>
      <c r="B13" s="76" t="s">
        <v>57</v>
      </c>
      <c r="C13" s="77" t="s">
        <v>7</v>
      </c>
      <c r="D13" s="54">
        <f>VLOOKUP(A13&amp;B13,Итог.!$AM$6:$BV$207,10,FALSE)</f>
        <v>517.42940079183666</v>
      </c>
      <c r="E13" s="55">
        <v>4</v>
      </c>
      <c r="F13" s="56">
        <f>VLOOKUP(E13,баллы!$A$2:$B$103,2,FALSE)</f>
        <v>64</v>
      </c>
      <c r="G13" s="57">
        <f t="shared" si="2"/>
        <v>131.25531325628941</v>
      </c>
      <c r="L13" s="52" t="str">
        <f t="shared" si="0"/>
        <v>БабийАнжелика</v>
      </c>
      <c r="M13" s="53">
        <f t="shared" si="1"/>
        <v>131.25531325628941</v>
      </c>
    </row>
    <row r="14" spans="1:13" x14ac:dyDescent="0.2">
      <c r="A14" s="75" t="s">
        <v>62</v>
      </c>
      <c r="B14" s="76" t="s">
        <v>63</v>
      </c>
      <c r="C14" s="17" t="s">
        <v>7</v>
      </c>
      <c r="D14" s="54">
        <f>VLOOKUP(A14&amp;B14,Итог.!$AM$6:$BV$207,10,FALSE)</f>
        <v>403.27483945613119</v>
      </c>
      <c r="E14" s="55">
        <v>5</v>
      </c>
      <c r="F14" s="56">
        <f>VLOOKUP(E14,баллы!$A$2:$B$103,2,FALSE)</f>
        <v>55</v>
      </c>
      <c r="G14" s="57">
        <f t="shared" si="2"/>
        <v>112.79753482962371</v>
      </c>
      <c r="L14" s="52" t="str">
        <f t="shared" si="0"/>
        <v>СеменихинаОльга</v>
      </c>
      <c r="M14" s="53">
        <f t="shared" si="1"/>
        <v>112.79753482962371</v>
      </c>
    </row>
    <row r="15" spans="1:13" x14ac:dyDescent="0.2">
      <c r="A15" s="15" t="s">
        <v>135</v>
      </c>
      <c r="B15" s="16" t="s">
        <v>90</v>
      </c>
      <c r="C15" s="17" t="s">
        <v>7</v>
      </c>
      <c r="D15" s="54">
        <f>VLOOKUP(A15&amp;B15,Итог.!$AM$6:$BV$207,10,FALSE)</f>
        <v>249.17551218222388</v>
      </c>
      <c r="E15" s="55">
        <v>6</v>
      </c>
      <c r="F15" s="56">
        <f>VLOOKUP(E15,баллы!$A$2:$B$103,2,FALSE)</f>
        <v>47</v>
      </c>
      <c r="G15" s="57">
        <f t="shared" si="2"/>
        <v>96.390620672587545</v>
      </c>
      <c r="L15" s="52" t="str">
        <f t="shared" si="0"/>
        <v>ШабалкинаАлександра</v>
      </c>
      <c r="M15" s="53">
        <f t="shared" si="1"/>
        <v>96.390620672587545</v>
      </c>
    </row>
    <row r="16" spans="1:13" x14ac:dyDescent="0.2">
      <c r="A16" s="15" t="s">
        <v>74</v>
      </c>
      <c r="B16" s="16" t="s">
        <v>75</v>
      </c>
      <c r="C16" s="17" t="s">
        <v>7</v>
      </c>
      <c r="D16" s="54">
        <f>VLOOKUP(A16&amp;B16,Итог.!$AM$6:$BV$207,10,FALSE)</f>
        <v>244.75073299144617</v>
      </c>
      <c r="E16" s="55">
        <v>7</v>
      </c>
      <c r="F16" s="56">
        <f>VLOOKUP(E16,баллы!$A$2:$B$103,2,FALSE)</f>
        <v>40</v>
      </c>
      <c r="G16" s="57">
        <f t="shared" si="2"/>
        <v>82.034570785180875</v>
      </c>
      <c r="L16" s="52" t="str">
        <f t="shared" si="0"/>
        <v>АкуловаНадежда</v>
      </c>
      <c r="M16" s="53">
        <f t="shared" si="1"/>
        <v>82.034570785180875</v>
      </c>
    </row>
    <row r="17" spans="1:13" x14ac:dyDescent="0.2">
      <c r="A17" s="15" t="s">
        <v>138</v>
      </c>
      <c r="B17" s="16" t="s">
        <v>139</v>
      </c>
      <c r="C17" s="17" t="s">
        <v>7</v>
      </c>
      <c r="D17" s="54">
        <f>VLOOKUP(A17&amp;B17,Итог.!$AM$6:$BV$207,10,FALSE)</f>
        <v>209.673283461013</v>
      </c>
      <c r="E17" s="55">
        <v>8</v>
      </c>
      <c r="F17" s="56">
        <f>VLOOKUP(E17,баллы!$A$2:$B$103,2,FALSE)</f>
        <v>34</v>
      </c>
      <c r="G17" s="57">
        <f t="shared" si="2"/>
        <v>69.729385167403748</v>
      </c>
      <c r="L17" s="52" t="str">
        <f t="shared" si="0"/>
        <v>СтавиноваСофья</v>
      </c>
      <c r="M17" s="53">
        <f t="shared" si="1"/>
        <v>69.729385167403748</v>
      </c>
    </row>
    <row r="18" spans="1:13" x14ac:dyDescent="0.2">
      <c r="A18" s="15" t="s">
        <v>177</v>
      </c>
      <c r="B18" s="16" t="s">
        <v>178</v>
      </c>
      <c r="C18" s="17" t="s">
        <v>7</v>
      </c>
      <c r="D18" s="54">
        <f>VLOOKUP(A18&amp;B18,Итог.!$AM$6:$BV$207,10,FALSE)</f>
        <v>0</v>
      </c>
      <c r="E18" s="55">
        <v>9</v>
      </c>
      <c r="F18" s="56">
        <f>VLOOKUP(E18,баллы!$A$2:$B$103,2,FALSE)</f>
        <v>29</v>
      </c>
      <c r="G18" s="57">
        <f t="shared" si="2"/>
        <v>59.475063819256135</v>
      </c>
      <c r="L18" s="52" t="str">
        <f t="shared" si="0"/>
        <v>ВиговскаяЕлизавета</v>
      </c>
      <c r="M18" s="53">
        <f t="shared" si="1"/>
        <v>59.475063819256135</v>
      </c>
    </row>
    <row r="19" spans="1:13" x14ac:dyDescent="0.2">
      <c r="A19" s="15" t="s">
        <v>136</v>
      </c>
      <c r="B19" s="16" t="s">
        <v>137</v>
      </c>
      <c r="C19" s="17" t="s">
        <v>7</v>
      </c>
      <c r="D19" s="54">
        <f>VLOOKUP(A19&amp;B19,Итог.!$AM$6:$BV$207,10,FALSE)</f>
        <v>105.80226639181865</v>
      </c>
      <c r="E19" s="55">
        <v>10</v>
      </c>
      <c r="F19" s="56">
        <f>VLOOKUP(E19,баллы!$A$2:$B$103,2,FALSE)</f>
        <v>25</v>
      </c>
      <c r="G19" s="57">
        <f t="shared" si="2"/>
        <v>51.271606740738044</v>
      </c>
      <c r="L19" s="52" t="str">
        <f t="shared" si="0"/>
        <v>ДубинчикКсения</v>
      </c>
      <c r="M19" s="53">
        <f t="shared" si="1"/>
        <v>51.271606740738044</v>
      </c>
    </row>
    <row r="20" spans="1:13" x14ac:dyDescent="0.2">
      <c r="A20" s="15" t="s">
        <v>140</v>
      </c>
      <c r="B20" s="16" t="s">
        <v>142</v>
      </c>
      <c r="C20" s="17" t="s">
        <v>7</v>
      </c>
      <c r="D20" s="54">
        <f>VLOOKUP(A20&amp;B20,Итог.!$AM$6:$BV$207,10,FALSE)</f>
        <v>149.39274460400509</v>
      </c>
      <c r="E20" s="55">
        <v>11</v>
      </c>
      <c r="F20" s="56">
        <f>VLOOKUP(E20,баллы!$A$2:$B$103,2,FALSE)</f>
        <v>22</v>
      </c>
      <c r="G20" s="57">
        <f t="shared" si="2"/>
        <v>45.119013931849487</v>
      </c>
      <c r="L20" s="52" t="str">
        <f t="shared" si="0"/>
        <v>ХарченкоАлла</v>
      </c>
      <c r="M20" s="53">
        <f t="shared" si="1"/>
        <v>45.119013931849487</v>
      </c>
    </row>
    <row r="21" spans="1:13" x14ac:dyDescent="0.2">
      <c r="A21" s="15" t="s">
        <v>77</v>
      </c>
      <c r="B21" s="16" t="s">
        <v>61</v>
      </c>
      <c r="C21" s="17" t="s">
        <v>10</v>
      </c>
      <c r="D21" s="54">
        <f>VLOOKUP(A21&amp;B21,Итог.!$AM$6:$BV$207,10,FALSE)</f>
        <v>68.920288982579649</v>
      </c>
      <c r="E21" s="55">
        <v>12</v>
      </c>
      <c r="F21" s="56">
        <f>VLOOKUP(E21,баллы!$A$2:$B$103,2,FALSE)</f>
        <v>20</v>
      </c>
      <c r="G21" s="57">
        <f t="shared" si="2"/>
        <v>41.017285392590438</v>
      </c>
      <c r="L21" s="52" t="str">
        <f t="shared" si="0"/>
        <v>КуршаковаКристина</v>
      </c>
      <c r="M21" s="53">
        <f t="shared" si="1"/>
        <v>41.017285392590438</v>
      </c>
    </row>
    <row r="22" spans="1:13" x14ac:dyDescent="0.2">
      <c r="A22" s="15"/>
      <c r="B22" s="16"/>
      <c r="C22" s="1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15"/>
      <c r="B27" s="16"/>
      <c r="C27" s="17"/>
      <c r="D27" s="54"/>
      <c r="E27" s="55"/>
      <c r="F27" s="5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15"/>
      <c r="B28" s="16"/>
      <c r="C28" s="17"/>
      <c r="D28" s="54"/>
      <c r="E28" s="55"/>
      <c r="F28" s="5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 t="str">
        <f t="shared" si="0"/>
        <v/>
      </c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 t="str">
        <f t="shared" si="0"/>
        <v/>
      </c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 t="str">
        <f t="shared" si="0"/>
        <v/>
      </c>
      <c r="M36" s="53">
        <f t="shared" si="1"/>
        <v>0</v>
      </c>
    </row>
    <row r="37" spans="1:13" x14ac:dyDescent="0.2">
      <c r="A37" s="15"/>
      <c r="B37" s="16"/>
      <c r="C37" s="17"/>
      <c r="D37" s="54"/>
      <c r="E37" s="55"/>
      <c r="F37" s="56"/>
      <c r="G37" s="57"/>
      <c r="L37" s="52" t="str">
        <f t="shared" si="0"/>
        <v/>
      </c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 t="str">
        <f t="shared" si="0"/>
        <v/>
      </c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 t="str">
        <f t="shared" si="0"/>
        <v/>
      </c>
      <c r="M39" s="53">
        <f t="shared" si="1"/>
        <v>0</v>
      </c>
    </row>
    <row r="40" spans="1:13" x14ac:dyDescent="0.2">
      <c r="A40" s="15"/>
      <c r="B40" s="16"/>
      <c r="C40" s="18"/>
      <c r="D40" s="54"/>
      <c r="E40" s="55"/>
      <c r="F40" s="56"/>
      <c r="G40" s="57"/>
      <c r="L40" s="52" t="str">
        <f t="shared" si="0"/>
        <v/>
      </c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 t="str">
        <f t="shared" si="0"/>
        <v/>
      </c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/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/>
      <c r="M43" s="53">
        <f t="shared" si="1"/>
        <v>0</v>
      </c>
    </row>
    <row r="44" spans="1:13" x14ac:dyDescent="0.2">
      <c r="A44" s="15"/>
      <c r="B44" s="16"/>
      <c r="C44" s="17"/>
      <c r="D44" s="54"/>
      <c r="E44" s="55"/>
      <c r="F44" s="56"/>
      <c r="G44" s="57"/>
      <c r="L44" s="52"/>
      <c r="M44" s="53">
        <f t="shared" si="1"/>
        <v>0</v>
      </c>
    </row>
    <row r="45" spans="1:13" x14ac:dyDescent="0.2">
      <c r="A45" s="15"/>
      <c r="B45" s="16"/>
      <c r="C45" s="17"/>
      <c r="D45" s="54"/>
      <c r="E45" s="55"/>
      <c r="F45" s="56"/>
      <c r="G45" s="57"/>
      <c r="L45" s="52"/>
      <c r="M45" s="53">
        <f t="shared" si="1"/>
        <v>0</v>
      </c>
    </row>
    <row r="46" spans="1:13" x14ac:dyDescent="0.2">
      <c r="A46" s="15"/>
      <c r="B46" s="16"/>
      <c r="C46" s="17"/>
      <c r="D46" s="54"/>
      <c r="E46" s="55"/>
      <c r="F46" s="56"/>
      <c r="G46" s="57"/>
      <c r="L46" s="52"/>
      <c r="M46" s="53">
        <f t="shared" si="1"/>
        <v>0</v>
      </c>
    </row>
    <row r="47" spans="1:13" x14ac:dyDescent="0.2">
      <c r="A47" s="15"/>
      <c r="B47" s="16"/>
      <c r="C47" s="18"/>
      <c r="D47" s="54"/>
      <c r="E47" s="55"/>
      <c r="F47" s="56"/>
      <c r="G47" s="57"/>
      <c r="L47" s="52"/>
      <c r="M47" s="53">
        <f t="shared" si="1"/>
        <v>0</v>
      </c>
    </row>
    <row r="48" spans="1:13" x14ac:dyDescent="0.2">
      <c r="A48" s="15"/>
      <c r="B48" s="16"/>
      <c r="C48" s="18"/>
      <c r="D48" s="54"/>
      <c r="E48" s="55"/>
      <c r="F48" s="56"/>
      <c r="G48" s="57"/>
      <c r="L48" s="52"/>
      <c r="M48" s="53">
        <f t="shared" si="1"/>
        <v>0</v>
      </c>
    </row>
    <row r="49" spans="1:13" x14ac:dyDescent="0.2">
      <c r="A49" s="22"/>
      <c r="B49" s="23"/>
      <c r="C49" s="58"/>
      <c r="D49" s="59"/>
      <c r="E49" s="60"/>
      <c r="F49" s="61"/>
      <c r="G49" s="62"/>
      <c r="L49" s="65"/>
      <c r="M49" s="63">
        <f t="shared" si="1"/>
        <v>0</v>
      </c>
    </row>
    <row r="50" spans="1:13" x14ac:dyDescent="0.2">
      <c r="F50" s="9"/>
      <c r="L50" s="64"/>
    </row>
    <row r="51" spans="1:13" ht="27.75" customHeight="1" x14ac:dyDescent="0.2">
      <c r="G51" s="27">
        <f>SUM(G10:G49)</f>
        <v>1220.2642404295652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8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9" t="str">
        <f>Contests!F14</f>
        <v>30-31.07.2011, Берлин, Inline Games</v>
      </c>
      <c r="B1" s="190"/>
      <c r="C1" s="190"/>
      <c r="D1" s="191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125</v>
      </c>
    </row>
    <row r="4" spans="1:13" ht="12.75" customHeight="1" x14ac:dyDescent="0.2">
      <c r="A4" s="188" t="s">
        <v>26</v>
      </c>
      <c r="B4" s="188"/>
      <c r="C4" s="188"/>
      <c r="D4" s="38">
        <f>Итог.!AW136</f>
        <v>5301.6222359417152</v>
      </c>
      <c r="K4" s="39"/>
    </row>
    <row r="5" spans="1:13" ht="12.75" customHeight="1" x14ac:dyDescent="0.2">
      <c r="A5" s="188" t="s">
        <v>27</v>
      </c>
      <c r="B5" s="188"/>
      <c r="C5" s="188"/>
      <c r="D5" s="40">
        <f>SUM(D10:D47)</f>
        <v>602.26438998614344</v>
      </c>
      <c r="K5" s="39"/>
    </row>
    <row r="6" spans="1:13" x14ac:dyDescent="0.2">
      <c r="A6" s="183" t="s">
        <v>20</v>
      </c>
      <c r="B6" s="183"/>
      <c r="C6" s="183"/>
      <c r="D6" s="38">
        <v>0.5</v>
      </c>
      <c r="K6" s="39"/>
    </row>
    <row r="7" spans="1:13" ht="13.5" customHeight="1" x14ac:dyDescent="0.2">
      <c r="A7" s="184" t="s">
        <v>21</v>
      </c>
      <c r="B7" s="184"/>
      <c r="C7" s="184"/>
      <c r="D7" s="41">
        <v>1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9"/>
      <c r="J9" s="9"/>
      <c r="L9" s="47" t="s">
        <v>25</v>
      </c>
      <c r="M9" s="47"/>
    </row>
    <row r="10" spans="1:13" x14ac:dyDescent="0.2">
      <c r="A10" s="97" t="s">
        <v>54</v>
      </c>
      <c r="B10" s="98" t="s">
        <v>55</v>
      </c>
      <c r="C10" s="99" t="s">
        <v>7</v>
      </c>
      <c r="D10" s="54">
        <f>VLOOKUP(A10&amp;B10,Итог.!$AM$6:$BV$207,11,FALSE)</f>
        <v>602.26438998614344</v>
      </c>
      <c r="E10" s="49">
        <v>1</v>
      </c>
      <c r="F10" s="50">
        <f>VLOOKUP(E10,баллы!$A$2:$B$103,2,FALSE)</f>
        <v>100</v>
      </c>
      <c r="G10" s="51">
        <f>(F10*(1+$D$6)*$D$3/100)*$D$7</f>
        <v>187.5</v>
      </c>
      <c r="L10" s="52" t="str">
        <f t="shared" ref="L10:L37" si="0">A10&amp;B10</f>
        <v>СеменоваПолина</v>
      </c>
      <c r="M10" s="53">
        <f t="shared" ref="M10:M46" si="1">G10</f>
        <v>187.5</v>
      </c>
    </row>
    <row r="11" spans="1:13" x14ac:dyDescent="0.2">
      <c r="A11" s="75"/>
      <c r="B11" s="76"/>
      <c r="C11" s="77"/>
      <c r="D11" s="54"/>
      <c r="E11" s="55"/>
      <c r="F11" s="56"/>
      <c r="G11" s="57"/>
      <c r="L11" s="52" t="str">
        <f t="shared" si="0"/>
        <v/>
      </c>
      <c r="M11" s="53">
        <f t="shared" si="1"/>
        <v>0</v>
      </c>
    </row>
    <row r="12" spans="1:13" x14ac:dyDescent="0.2">
      <c r="A12" s="75"/>
      <c r="B12" s="76"/>
      <c r="C12" s="96"/>
      <c r="D12" s="54"/>
      <c r="E12" s="55"/>
      <c r="F12" s="56"/>
      <c r="G12" s="57"/>
      <c r="L12" s="52" t="str">
        <f t="shared" si="0"/>
        <v/>
      </c>
      <c r="M12" s="53">
        <f t="shared" si="1"/>
        <v>0</v>
      </c>
    </row>
    <row r="13" spans="1:13" x14ac:dyDescent="0.2">
      <c r="A13" s="75"/>
      <c r="B13" s="76"/>
      <c r="C13" s="77"/>
      <c r="D13" s="54"/>
      <c r="E13" s="55"/>
      <c r="F13" s="56"/>
      <c r="G13" s="57"/>
      <c r="L13" s="52" t="str">
        <f t="shared" si="0"/>
        <v/>
      </c>
      <c r="M13" s="53">
        <f t="shared" si="1"/>
        <v>0</v>
      </c>
    </row>
    <row r="14" spans="1:13" x14ac:dyDescent="0.2">
      <c r="A14" s="15"/>
      <c r="B14" s="16"/>
      <c r="C14" s="17"/>
      <c r="D14" s="54"/>
      <c r="E14" s="55"/>
      <c r="F14" s="56"/>
      <c r="G14" s="57"/>
      <c r="L14" s="52" t="str">
        <f t="shared" si="0"/>
        <v/>
      </c>
      <c r="M14" s="53">
        <f t="shared" si="1"/>
        <v>0</v>
      </c>
    </row>
    <row r="15" spans="1:13" x14ac:dyDescent="0.2">
      <c r="A15" s="15"/>
      <c r="B15" s="16"/>
      <c r="C15" s="17"/>
      <c r="D15" s="54"/>
      <c r="E15" s="55"/>
      <c r="F15" s="56"/>
      <c r="G15" s="57"/>
      <c r="L15" s="52" t="str">
        <f t="shared" si="0"/>
        <v/>
      </c>
      <c r="M15" s="53">
        <f t="shared" si="1"/>
        <v>0</v>
      </c>
    </row>
    <row r="16" spans="1:13" x14ac:dyDescent="0.2">
      <c r="A16" s="15"/>
      <c r="B16" s="16"/>
      <c r="C16" s="17"/>
      <c r="D16" s="54"/>
      <c r="E16" s="55"/>
      <c r="F16" s="56"/>
      <c r="G16" s="57"/>
      <c r="L16" s="52" t="str">
        <f t="shared" si="0"/>
        <v/>
      </c>
      <c r="M16" s="53">
        <f t="shared" si="1"/>
        <v>0</v>
      </c>
    </row>
    <row r="17" spans="1:13" x14ac:dyDescent="0.2">
      <c r="A17" s="15"/>
      <c r="B17" s="16"/>
      <c r="C17" s="17"/>
      <c r="D17" s="54"/>
      <c r="E17" s="55"/>
      <c r="F17" s="56"/>
      <c r="G17" s="57"/>
      <c r="L17" s="52" t="str">
        <f t="shared" si="0"/>
        <v/>
      </c>
      <c r="M17" s="53">
        <f t="shared" si="1"/>
        <v>0</v>
      </c>
    </row>
    <row r="18" spans="1:13" x14ac:dyDescent="0.2">
      <c r="A18" s="15"/>
      <c r="B18" s="16"/>
      <c r="C18" s="17"/>
      <c r="D18" s="54"/>
      <c r="E18" s="55"/>
      <c r="F18" s="56"/>
      <c r="G18" s="57"/>
      <c r="L18" s="52" t="str">
        <f t="shared" si="0"/>
        <v/>
      </c>
      <c r="M18" s="53">
        <f t="shared" si="1"/>
        <v>0</v>
      </c>
    </row>
    <row r="19" spans="1:13" x14ac:dyDescent="0.2">
      <c r="A19" s="15"/>
      <c r="B19" s="16"/>
      <c r="C19" s="17"/>
      <c r="D19" s="54"/>
      <c r="E19" s="55"/>
      <c r="F19" s="56"/>
      <c r="G19" s="57"/>
      <c r="L19" s="52" t="str">
        <f t="shared" si="0"/>
        <v/>
      </c>
      <c r="M19" s="53">
        <f t="shared" si="1"/>
        <v>0</v>
      </c>
    </row>
    <row r="20" spans="1:13" x14ac:dyDescent="0.2">
      <c r="A20" s="15"/>
      <c r="B20" s="16"/>
      <c r="C20" s="17"/>
      <c r="D20" s="54"/>
      <c r="E20" s="55"/>
      <c r="F20" s="56"/>
      <c r="G20" s="57"/>
      <c r="L20" s="52" t="str">
        <f t="shared" si="0"/>
        <v/>
      </c>
      <c r="M20" s="53">
        <f t="shared" si="1"/>
        <v>0</v>
      </c>
    </row>
    <row r="21" spans="1:13" x14ac:dyDescent="0.2">
      <c r="A21" s="15"/>
      <c r="B21" s="16"/>
      <c r="C21" s="17"/>
      <c r="D21" s="54"/>
      <c r="E21" s="55"/>
      <c r="F21" s="56"/>
      <c r="G21" s="57"/>
      <c r="L21" s="52" t="str">
        <f t="shared" si="0"/>
        <v/>
      </c>
      <c r="M21" s="53">
        <f t="shared" si="1"/>
        <v>0</v>
      </c>
    </row>
    <row r="22" spans="1:13" x14ac:dyDescent="0.2">
      <c r="A22" s="15"/>
      <c r="B22" s="16"/>
      <c r="C22" s="1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15"/>
      <c r="B27" s="16"/>
      <c r="C27" s="17"/>
      <c r="D27" s="54"/>
      <c r="E27" s="55"/>
      <c r="F27" s="5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15"/>
      <c r="B28" s="16"/>
      <c r="C28" s="17"/>
      <c r="D28" s="54"/>
      <c r="E28" s="55"/>
      <c r="F28" s="5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 t="str">
        <f t="shared" si="0"/>
        <v/>
      </c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 t="str">
        <f t="shared" si="0"/>
        <v/>
      </c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 t="str">
        <f t="shared" si="0"/>
        <v/>
      </c>
      <c r="M36" s="53">
        <f t="shared" si="1"/>
        <v>0</v>
      </c>
    </row>
    <row r="37" spans="1:13" x14ac:dyDescent="0.2">
      <c r="A37" s="15"/>
      <c r="B37" s="16"/>
      <c r="C37" s="18"/>
      <c r="D37" s="54"/>
      <c r="E37" s="55"/>
      <c r="F37" s="56"/>
      <c r="G37" s="57"/>
      <c r="L37" s="52" t="str">
        <f t="shared" si="0"/>
        <v/>
      </c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/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/>
      <c r="M39" s="53">
        <f t="shared" si="1"/>
        <v>0</v>
      </c>
    </row>
    <row r="40" spans="1:13" x14ac:dyDescent="0.2">
      <c r="A40" s="15"/>
      <c r="B40" s="16"/>
      <c r="C40" s="17"/>
      <c r="D40" s="54"/>
      <c r="E40" s="55"/>
      <c r="F40" s="56"/>
      <c r="G40" s="57"/>
      <c r="L40" s="52"/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/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/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/>
      <c r="M43" s="53">
        <f t="shared" si="1"/>
        <v>0</v>
      </c>
    </row>
    <row r="44" spans="1:13" x14ac:dyDescent="0.2">
      <c r="A44" s="15"/>
      <c r="B44" s="16"/>
      <c r="C44" s="18"/>
      <c r="D44" s="54"/>
      <c r="E44" s="55"/>
      <c r="F44" s="56"/>
      <c r="G44" s="57"/>
      <c r="L44" s="52"/>
      <c r="M44" s="53">
        <f t="shared" si="1"/>
        <v>0</v>
      </c>
    </row>
    <row r="45" spans="1:13" x14ac:dyDescent="0.2">
      <c r="A45" s="15"/>
      <c r="B45" s="16"/>
      <c r="C45" s="18"/>
      <c r="D45" s="54"/>
      <c r="E45" s="55"/>
      <c r="F45" s="56"/>
      <c r="G45" s="57"/>
      <c r="L45" s="52"/>
      <c r="M45" s="53">
        <f t="shared" si="1"/>
        <v>0</v>
      </c>
    </row>
    <row r="46" spans="1:13" x14ac:dyDescent="0.2">
      <c r="A46" s="22"/>
      <c r="B46" s="23"/>
      <c r="C46" s="58"/>
      <c r="D46" s="59"/>
      <c r="E46" s="60"/>
      <c r="F46" s="61"/>
      <c r="G46" s="62"/>
      <c r="L46" s="65"/>
      <c r="M46" s="63">
        <f t="shared" si="1"/>
        <v>0</v>
      </c>
    </row>
    <row r="47" spans="1:13" x14ac:dyDescent="0.2">
      <c r="F47" s="9"/>
      <c r="L47" s="64"/>
    </row>
    <row r="48" spans="1:13" ht="27.75" customHeight="1" x14ac:dyDescent="0.2">
      <c r="G48" s="27">
        <f>SUM(G10:G46)</f>
        <v>187.5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9" t="str">
        <f>Contests!F15</f>
        <v>19-21.08.2011, Лондон, Skatelondon 2011</v>
      </c>
      <c r="B1" s="190"/>
      <c r="C1" s="190"/>
      <c r="D1" s="191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150</v>
      </c>
    </row>
    <row r="4" spans="1:13" ht="12.75" customHeight="1" x14ac:dyDescent="0.2">
      <c r="A4" s="188" t="s">
        <v>26</v>
      </c>
      <c r="B4" s="188"/>
      <c r="C4" s="188"/>
      <c r="D4" s="38">
        <f>Итог.!AX136</f>
        <v>5316.9972359417152</v>
      </c>
      <c r="K4" s="39"/>
    </row>
    <row r="5" spans="1:13" ht="12.75" customHeight="1" x14ac:dyDescent="0.2">
      <c r="A5" s="188" t="s">
        <v>27</v>
      </c>
      <c r="B5" s="188"/>
      <c r="C5" s="188"/>
      <c r="D5" s="40">
        <f>SUM(D10:D50)</f>
        <v>617.63938998614344</v>
      </c>
      <c r="K5" s="39"/>
    </row>
    <row r="6" spans="1:13" x14ac:dyDescent="0.2">
      <c r="A6" s="183" t="s">
        <v>20</v>
      </c>
      <c r="B6" s="183"/>
      <c r="C6" s="183"/>
      <c r="D6" s="38">
        <v>0.5</v>
      </c>
      <c r="K6" s="39"/>
    </row>
    <row r="7" spans="1:13" ht="13.5" customHeight="1" x14ac:dyDescent="0.2">
      <c r="A7" s="184" t="s">
        <v>21</v>
      </c>
      <c r="B7" s="184"/>
      <c r="C7" s="184"/>
      <c r="D7" s="41">
        <v>1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100"/>
      <c r="J9" s="9"/>
      <c r="L9" s="47" t="s">
        <v>25</v>
      </c>
      <c r="M9" s="47"/>
    </row>
    <row r="10" spans="1:13" x14ac:dyDescent="0.2">
      <c r="A10" s="11" t="s">
        <v>54</v>
      </c>
      <c r="B10" s="12" t="s">
        <v>55</v>
      </c>
      <c r="C10" s="13" t="s">
        <v>7</v>
      </c>
      <c r="D10" s="54">
        <f>VLOOKUP(A10&amp;B10,Итог.!$AM$6:$BV$207,12,FALSE)</f>
        <v>617.63938998614344</v>
      </c>
      <c r="E10" s="49">
        <v>1</v>
      </c>
      <c r="F10" s="50">
        <f>VLOOKUP(E10,баллы!$A$2:$B$103,2,FALSE)</f>
        <v>100</v>
      </c>
      <c r="G10" s="51">
        <f>((F10*(1+$D$6)*$D$3/100)*$D$7)*H10</f>
        <v>258.75</v>
      </c>
      <c r="H10">
        <v>1.1499999999999999</v>
      </c>
      <c r="I10" t="s">
        <v>186</v>
      </c>
      <c r="L10" s="52" t="str">
        <f t="shared" ref="L10:L40" si="0">A10&amp;B10</f>
        <v>СеменоваПолина</v>
      </c>
      <c r="M10" s="53">
        <f t="shared" ref="M10:M49" si="1">G10</f>
        <v>258.75</v>
      </c>
    </row>
    <row r="11" spans="1:13" x14ac:dyDescent="0.2">
      <c r="A11" s="75"/>
      <c r="B11" s="76"/>
      <c r="C11" s="77"/>
      <c r="D11" s="54"/>
      <c r="E11" s="55"/>
      <c r="F11" s="56"/>
      <c r="G11" s="57"/>
      <c r="L11" s="52" t="str">
        <f t="shared" si="0"/>
        <v/>
      </c>
      <c r="M11" s="53">
        <f t="shared" si="1"/>
        <v>0</v>
      </c>
    </row>
    <row r="12" spans="1:13" x14ac:dyDescent="0.2">
      <c r="A12" s="75"/>
      <c r="B12" s="76"/>
      <c r="C12" s="77"/>
      <c r="D12" s="54"/>
      <c r="E12" s="55"/>
      <c r="F12" s="56"/>
      <c r="G12" s="57"/>
      <c r="L12" s="52" t="str">
        <f t="shared" si="0"/>
        <v/>
      </c>
      <c r="M12" s="53">
        <f t="shared" si="1"/>
        <v>0</v>
      </c>
    </row>
    <row r="13" spans="1:13" x14ac:dyDescent="0.2">
      <c r="A13" s="75"/>
      <c r="B13" s="76"/>
      <c r="C13" s="77"/>
      <c r="D13" s="54"/>
      <c r="E13" s="55"/>
      <c r="F13" s="56"/>
      <c r="G13" s="57"/>
      <c r="L13" s="52" t="str">
        <f t="shared" si="0"/>
        <v/>
      </c>
      <c r="M13" s="53">
        <f t="shared" si="1"/>
        <v>0</v>
      </c>
    </row>
    <row r="14" spans="1:13" x14ac:dyDescent="0.2">
      <c r="A14" s="15"/>
      <c r="B14" s="16"/>
      <c r="C14" s="17"/>
      <c r="D14" s="54"/>
      <c r="E14" s="55"/>
      <c r="F14" s="56"/>
      <c r="G14" s="57"/>
      <c r="L14" s="52" t="str">
        <f t="shared" si="0"/>
        <v/>
      </c>
      <c r="M14" s="53">
        <f t="shared" si="1"/>
        <v>0</v>
      </c>
    </row>
    <row r="15" spans="1:13" x14ac:dyDescent="0.2">
      <c r="A15" s="15"/>
      <c r="B15" s="16"/>
      <c r="C15" s="17"/>
      <c r="D15" s="54"/>
      <c r="E15" s="55"/>
      <c r="F15" s="56"/>
      <c r="G15" s="57"/>
      <c r="L15" s="52" t="str">
        <f t="shared" si="0"/>
        <v/>
      </c>
      <c r="M15" s="53">
        <f t="shared" si="1"/>
        <v>0</v>
      </c>
    </row>
    <row r="16" spans="1:13" x14ac:dyDescent="0.2">
      <c r="A16" s="15"/>
      <c r="B16" s="16"/>
      <c r="C16" s="17"/>
      <c r="D16" s="54"/>
      <c r="E16" s="55"/>
      <c r="F16" s="56"/>
      <c r="G16" s="57"/>
      <c r="L16" s="52" t="str">
        <f t="shared" si="0"/>
        <v/>
      </c>
      <c r="M16" s="53">
        <f t="shared" si="1"/>
        <v>0</v>
      </c>
    </row>
    <row r="17" spans="1:13" x14ac:dyDescent="0.2">
      <c r="A17" s="15"/>
      <c r="B17" s="16"/>
      <c r="C17" s="17"/>
      <c r="D17" s="54"/>
      <c r="E17" s="55"/>
      <c r="F17" s="56"/>
      <c r="G17" s="57"/>
      <c r="L17" s="52" t="str">
        <f t="shared" si="0"/>
        <v/>
      </c>
      <c r="M17" s="53">
        <f t="shared" si="1"/>
        <v>0</v>
      </c>
    </row>
    <row r="18" spans="1:13" x14ac:dyDescent="0.2">
      <c r="A18" s="15"/>
      <c r="B18" s="16"/>
      <c r="C18" s="17"/>
      <c r="D18" s="54"/>
      <c r="E18" s="55"/>
      <c r="F18" s="56"/>
      <c r="G18" s="57"/>
      <c r="L18" s="52" t="str">
        <f t="shared" si="0"/>
        <v/>
      </c>
      <c r="M18" s="53">
        <f t="shared" si="1"/>
        <v>0</v>
      </c>
    </row>
    <row r="19" spans="1:13" x14ac:dyDescent="0.2">
      <c r="A19" s="15"/>
      <c r="B19" s="16"/>
      <c r="C19" s="17"/>
      <c r="D19" s="54"/>
      <c r="E19" s="55"/>
      <c r="F19" s="56"/>
      <c r="G19" s="57"/>
      <c r="L19" s="52" t="str">
        <f t="shared" si="0"/>
        <v/>
      </c>
      <c r="M19" s="53">
        <f t="shared" si="1"/>
        <v>0</v>
      </c>
    </row>
    <row r="20" spans="1:13" x14ac:dyDescent="0.2">
      <c r="A20" s="15"/>
      <c r="B20" s="16"/>
      <c r="C20" s="17"/>
      <c r="D20" s="54"/>
      <c r="E20" s="55"/>
      <c r="F20" s="56"/>
      <c r="G20" s="57"/>
      <c r="L20" s="52" t="str">
        <f t="shared" si="0"/>
        <v/>
      </c>
      <c r="M20" s="53">
        <f t="shared" si="1"/>
        <v>0</v>
      </c>
    </row>
    <row r="21" spans="1:13" x14ac:dyDescent="0.2">
      <c r="A21" s="15"/>
      <c r="B21" s="16"/>
      <c r="C21" s="17"/>
      <c r="D21" s="54"/>
      <c r="E21" s="55"/>
      <c r="F21" s="56"/>
      <c r="G21" s="57"/>
      <c r="L21" s="52" t="str">
        <f t="shared" si="0"/>
        <v/>
      </c>
      <c r="M21" s="53">
        <f t="shared" si="1"/>
        <v>0</v>
      </c>
    </row>
    <row r="22" spans="1:13" x14ac:dyDescent="0.2">
      <c r="A22" s="15"/>
      <c r="B22" s="16"/>
      <c r="C22" s="1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15"/>
      <c r="B27" s="16"/>
      <c r="C27" s="17"/>
      <c r="D27" s="54"/>
      <c r="E27" s="55"/>
      <c r="F27" s="5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15"/>
      <c r="B28" s="16"/>
      <c r="C28" s="17"/>
      <c r="D28" s="54"/>
      <c r="E28" s="55"/>
      <c r="F28" s="5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 t="str">
        <f t="shared" si="0"/>
        <v/>
      </c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 t="str">
        <f t="shared" si="0"/>
        <v/>
      </c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 t="str">
        <f t="shared" si="0"/>
        <v/>
      </c>
      <c r="M36" s="53">
        <f t="shared" si="1"/>
        <v>0</v>
      </c>
    </row>
    <row r="37" spans="1:13" x14ac:dyDescent="0.2">
      <c r="A37" s="15"/>
      <c r="B37" s="16"/>
      <c r="C37" s="17"/>
      <c r="D37" s="54"/>
      <c r="E37" s="55"/>
      <c r="F37" s="56"/>
      <c r="G37" s="57"/>
      <c r="L37" s="52" t="str">
        <f t="shared" si="0"/>
        <v/>
      </c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 t="str">
        <f t="shared" si="0"/>
        <v/>
      </c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 t="str">
        <f t="shared" si="0"/>
        <v/>
      </c>
      <c r="M39" s="53">
        <f t="shared" si="1"/>
        <v>0</v>
      </c>
    </row>
    <row r="40" spans="1:13" x14ac:dyDescent="0.2">
      <c r="A40" s="15"/>
      <c r="B40" s="16"/>
      <c r="C40" s="18"/>
      <c r="D40" s="54"/>
      <c r="E40" s="55"/>
      <c r="F40" s="56"/>
      <c r="G40" s="57"/>
      <c r="L40" s="52" t="str">
        <f t="shared" si="0"/>
        <v/>
      </c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/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/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/>
      <c r="M43" s="53">
        <f t="shared" si="1"/>
        <v>0</v>
      </c>
    </row>
    <row r="44" spans="1:13" x14ac:dyDescent="0.2">
      <c r="A44" s="15"/>
      <c r="B44" s="16"/>
      <c r="C44" s="17"/>
      <c r="D44" s="54"/>
      <c r="E44" s="55"/>
      <c r="F44" s="56"/>
      <c r="G44" s="57"/>
      <c r="L44" s="52"/>
      <c r="M44" s="53">
        <f t="shared" si="1"/>
        <v>0</v>
      </c>
    </row>
    <row r="45" spans="1:13" x14ac:dyDescent="0.2">
      <c r="A45" s="15"/>
      <c r="B45" s="16"/>
      <c r="C45" s="17"/>
      <c r="D45" s="54"/>
      <c r="E45" s="55"/>
      <c r="F45" s="56"/>
      <c r="G45" s="57"/>
      <c r="L45" s="52"/>
      <c r="M45" s="53">
        <f t="shared" si="1"/>
        <v>0</v>
      </c>
    </row>
    <row r="46" spans="1:13" x14ac:dyDescent="0.2">
      <c r="A46" s="15"/>
      <c r="B46" s="16"/>
      <c r="C46" s="17"/>
      <c r="D46" s="54"/>
      <c r="E46" s="55"/>
      <c r="F46" s="56"/>
      <c r="G46" s="57"/>
      <c r="L46" s="52"/>
      <c r="M46" s="53">
        <f t="shared" si="1"/>
        <v>0</v>
      </c>
    </row>
    <row r="47" spans="1:13" x14ac:dyDescent="0.2">
      <c r="A47" s="15"/>
      <c r="B47" s="16"/>
      <c r="C47" s="18"/>
      <c r="D47" s="54"/>
      <c r="E47" s="55"/>
      <c r="F47" s="56"/>
      <c r="G47" s="57"/>
      <c r="L47" s="52"/>
      <c r="M47" s="53">
        <f t="shared" si="1"/>
        <v>0</v>
      </c>
    </row>
    <row r="48" spans="1:13" x14ac:dyDescent="0.2">
      <c r="A48" s="15"/>
      <c r="B48" s="16"/>
      <c r="C48" s="18"/>
      <c r="D48" s="54"/>
      <c r="E48" s="55"/>
      <c r="F48" s="56"/>
      <c r="G48" s="57"/>
      <c r="L48" s="52"/>
      <c r="M48" s="53">
        <f t="shared" si="1"/>
        <v>0</v>
      </c>
    </row>
    <row r="49" spans="1:13" x14ac:dyDescent="0.2">
      <c r="A49" s="22"/>
      <c r="B49" s="23"/>
      <c r="C49" s="58"/>
      <c r="D49" s="59"/>
      <c r="E49" s="60"/>
      <c r="F49" s="61"/>
      <c r="G49" s="62"/>
      <c r="L49" s="65"/>
      <c r="M49" s="63">
        <f t="shared" si="1"/>
        <v>0</v>
      </c>
    </row>
    <row r="50" spans="1:13" x14ac:dyDescent="0.2">
      <c r="F50" s="9"/>
      <c r="L50" s="64"/>
    </row>
    <row r="51" spans="1:13" ht="27.75" customHeight="1" x14ac:dyDescent="0.2">
      <c r="G51" s="27">
        <f>SUM(G10:G49)</f>
        <v>258.75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9" t="str">
        <f>Contests!F16</f>
        <v>23-24.08.2011, Шанхай, Shanghai Grand Prix</v>
      </c>
      <c r="B1" s="190"/>
      <c r="C1" s="190"/>
      <c r="D1" s="191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140</v>
      </c>
    </row>
    <row r="4" spans="1:13" ht="12.75" customHeight="1" x14ac:dyDescent="0.2">
      <c r="A4" s="188" t="s">
        <v>26</v>
      </c>
      <c r="B4" s="188"/>
      <c r="C4" s="188"/>
      <c r="D4" s="38">
        <f>Итог.!AY136</f>
        <v>5388.2472359417152</v>
      </c>
      <c r="K4" s="39"/>
    </row>
    <row r="5" spans="1:13" ht="12.75" customHeight="1" x14ac:dyDescent="0.2">
      <c r="A5" s="188" t="s">
        <v>27</v>
      </c>
      <c r="B5" s="188"/>
      <c r="C5" s="188"/>
      <c r="D5" s="40">
        <f>SUM(D10:D50)</f>
        <v>472.63765497148847</v>
      </c>
      <c r="K5" s="39"/>
    </row>
    <row r="6" spans="1:13" x14ac:dyDescent="0.2">
      <c r="A6" s="183" t="s">
        <v>20</v>
      </c>
      <c r="B6" s="183"/>
      <c r="C6" s="183"/>
      <c r="D6" s="38">
        <v>0.5</v>
      </c>
      <c r="K6" s="39"/>
    </row>
    <row r="7" spans="1:13" ht="13.5" customHeight="1" x14ac:dyDescent="0.2">
      <c r="A7" s="184" t="s">
        <v>21</v>
      </c>
      <c r="B7" s="184"/>
      <c r="C7" s="184"/>
      <c r="D7" s="41">
        <v>1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9"/>
      <c r="J9" s="9"/>
      <c r="L9" s="47" t="s">
        <v>25</v>
      </c>
      <c r="M9" s="47"/>
    </row>
    <row r="10" spans="1:13" x14ac:dyDescent="0.2">
      <c r="A10" s="11" t="s">
        <v>58</v>
      </c>
      <c r="B10" s="12" t="s">
        <v>59</v>
      </c>
      <c r="C10" s="99" t="s">
        <v>7</v>
      </c>
      <c r="D10" s="54">
        <f>VLOOKUP(A10&amp;B10,Итог.!$AM$6:$BU$207,13,FALSE)</f>
        <v>472.63765497148847</v>
      </c>
      <c r="E10" s="49">
        <v>4</v>
      </c>
      <c r="F10" s="50">
        <f>VLOOKUP(E10,баллы!$A$2:$B$103,2,FALSE)</f>
        <v>64</v>
      </c>
      <c r="G10" s="51">
        <f>(F10*(1+$D$6)*$D$3/100)*$D$7</f>
        <v>134.4</v>
      </c>
      <c r="L10" s="52" t="str">
        <f t="shared" ref="L10:L40" si="0">A10&amp;B10</f>
        <v>КулагинаЮлия</v>
      </c>
      <c r="M10" s="53">
        <f t="shared" ref="M10:M49" si="1">G10</f>
        <v>134.4</v>
      </c>
    </row>
    <row r="11" spans="1:13" x14ac:dyDescent="0.2">
      <c r="A11" s="15"/>
      <c r="B11" s="16"/>
      <c r="C11" s="17"/>
      <c r="D11" s="54"/>
      <c r="E11" s="55"/>
      <c r="F11" s="56"/>
      <c r="G11" s="57"/>
      <c r="L11" s="52" t="str">
        <f t="shared" si="0"/>
        <v/>
      </c>
      <c r="M11" s="53">
        <f t="shared" si="1"/>
        <v>0</v>
      </c>
    </row>
    <row r="12" spans="1:13" x14ac:dyDescent="0.2">
      <c r="A12" s="15"/>
      <c r="B12" s="16"/>
      <c r="C12" s="18"/>
      <c r="D12" s="54"/>
      <c r="E12" s="55"/>
      <c r="F12" s="56"/>
      <c r="G12" s="57"/>
      <c r="L12" s="52" t="str">
        <f t="shared" si="0"/>
        <v/>
      </c>
      <c r="M12" s="53">
        <f t="shared" si="1"/>
        <v>0</v>
      </c>
    </row>
    <row r="13" spans="1:13" x14ac:dyDescent="0.2">
      <c r="A13" s="15"/>
      <c r="B13" s="16"/>
      <c r="C13" s="17"/>
      <c r="D13" s="54"/>
      <c r="E13" s="55"/>
      <c r="F13" s="56"/>
      <c r="G13" s="57"/>
      <c r="L13" s="52" t="str">
        <f t="shared" si="0"/>
        <v/>
      </c>
      <c r="M13" s="53">
        <f t="shared" si="1"/>
        <v>0</v>
      </c>
    </row>
    <row r="14" spans="1:13" x14ac:dyDescent="0.2">
      <c r="A14" s="15"/>
      <c r="B14" s="16"/>
      <c r="C14" s="17"/>
      <c r="D14" s="54"/>
      <c r="E14" s="55"/>
      <c r="F14" s="56"/>
      <c r="G14" s="57"/>
      <c r="L14" s="52" t="str">
        <f t="shared" si="0"/>
        <v/>
      </c>
      <c r="M14" s="53">
        <f t="shared" si="1"/>
        <v>0</v>
      </c>
    </row>
    <row r="15" spans="1:13" x14ac:dyDescent="0.2">
      <c r="A15" s="15"/>
      <c r="B15" s="16"/>
      <c r="C15" s="17"/>
      <c r="D15" s="54"/>
      <c r="E15" s="55"/>
      <c r="F15" s="56"/>
      <c r="G15" s="57"/>
      <c r="L15" s="52" t="str">
        <f t="shared" si="0"/>
        <v/>
      </c>
      <c r="M15" s="53">
        <f t="shared" si="1"/>
        <v>0</v>
      </c>
    </row>
    <row r="16" spans="1:13" x14ac:dyDescent="0.2">
      <c r="A16" s="15"/>
      <c r="B16" s="16"/>
      <c r="C16" s="17"/>
      <c r="D16" s="54"/>
      <c r="E16" s="55"/>
      <c r="F16" s="56"/>
      <c r="G16" s="57"/>
      <c r="L16" s="52" t="str">
        <f t="shared" si="0"/>
        <v/>
      </c>
      <c r="M16" s="53">
        <f t="shared" si="1"/>
        <v>0</v>
      </c>
    </row>
    <row r="17" spans="1:13" x14ac:dyDescent="0.2">
      <c r="A17" s="15"/>
      <c r="B17" s="16"/>
      <c r="C17" s="17"/>
      <c r="D17" s="54"/>
      <c r="E17" s="55"/>
      <c r="F17" s="56"/>
      <c r="G17" s="57"/>
      <c r="L17" s="52" t="str">
        <f t="shared" si="0"/>
        <v/>
      </c>
      <c r="M17" s="53">
        <f t="shared" si="1"/>
        <v>0</v>
      </c>
    </row>
    <row r="18" spans="1:13" x14ac:dyDescent="0.2">
      <c r="A18" s="15"/>
      <c r="B18" s="16"/>
      <c r="C18" s="17"/>
      <c r="D18" s="54"/>
      <c r="E18" s="55"/>
      <c r="F18" s="56"/>
      <c r="G18" s="57"/>
      <c r="L18" s="52" t="str">
        <f t="shared" si="0"/>
        <v/>
      </c>
      <c r="M18" s="53">
        <f t="shared" si="1"/>
        <v>0</v>
      </c>
    </row>
    <row r="19" spans="1:13" x14ac:dyDescent="0.2">
      <c r="A19" s="15"/>
      <c r="B19" s="16"/>
      <c r="C19" s="17"/>
      <c r="D19" s="54"/>
      <c r="E19" s="55"/>
      <c r="F19" s="56"/>
      <c r="G19" s="57"/>
      <c r="L19" s="52" t="str">
        <f t="shared" si="0"/>
        <v/>
      </c>
      <c r="M19" s="53">
        <f t="shared" si="1"/>
        <v>0</v>
      </c>
    </row>
    <row r="20" spans="1:13" x14ac:dyDescent="0.2">
      <c r="A20" s="15"/>
      <c r="B20" s="16"/>
      <c r="C20" s="17"/>
      <c r="D20" s="54"/>
      <c r="E20" s="55"/>
      <c r="F20" s="56"/>
      <c r="G20" s="57"/>
      <c r="L20" s="52" t="str">
        <f t="shared" si="0"/>
        <v/>
      </c>
      <c r="M20" s="53">
        <f t="shared" si="1"/>
        <v>0</v>
      </c>
    </row>
    <row r="21" spans="1:13" x14ac:dyDescent="0.2">
      <c r="A21" s="15"/>
      <c r="B21" s="16"/>
      <c r="C21" s="17"/>
      <c r="D21" s="54"/>
      <c r="E21" s="55"/>
      <c r="F21" s="56"/>
      <c r="G21" s="57"/>
      <c r="L21" s="52" t="str">
        <f t="shared" si="0"/>
        <v/>
      </c>
      <c r="M21" s="53">
        <f t="shared" si="1"/>
        <v>0</v>
      </c>
    </row>
    <row r="22" spans="1:13" x14ac:dyDescent="0.2">
      <c r="A22" s="15"/>
      <c r="B22" s="16"/>
      <c r="C22" s="1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15"/>
      <c r="B27" s="16"/>
      <c r="C27" s="17"/>
      <c r="D27" s="54"/>
      <c r="E27" s="55"/>
      <c r="F27" s="5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15"/>
      <c r="B28" s="16"/>
      <c r="C28" s="17"/>
      <c r="D28" s="54"/>
      <c r="E28" s="55"/>
      <c r="F28" s="5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 t="str">
        <f t="shared" si="0"/>
        <v/>
      </c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 t="str">
        <f t="shared" si="0"/>
        <v/>
      </c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 t="str">
        <f t="shared" si="0"/>
        <v/>
      </c>
      <c r="M36" s="53">
        <f t="shared" si="1"/>
        <v>0</v>
      </c>
    </row>
    <row r="37" spans="1:13" x14ac:dyDescent="0.2">
      <c r="A37" s="15"/>
      <c r="B37" s="16"/>
      <c r="C37" s="17"/>
      <c r="D37" s="54"/>
      <c r="E37" s="55"/>
      <c r="F37" s="56"/>
      <c r="G37" s="57"/>
      <c r="L37" s="52" t="str">
        <f t="shared" si="0"/>
        <v/>
      </c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 t="str">
        <f t="shared" si="0"/>
        <v/>
      </c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 t="str">
        <f t="shared" si="0"/>
        <v/>
      </c>
      <c r="M39" s="53">
        <f t="shared" si="1"/>
        <v>0</v>
      </c>
    </row>
    <row r="40" spans="1:13" x14ac:dyDescent="0.2">
      <c r="A40" s="15"/>
      <c r="B40" s="16"/>
      <c r="C40" s="18"/>
      <c r="D40" s="54"/>
      <c r="E40" s="55"/>
      <c r="F40" s="56"/>
      <c r="G40" s="57"/>
      <c r="L40" s="52" t="str">
        <f t="shared" si="0"/>
        <v/>
      </c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/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/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/>
      <c r="M43" s="53">
        <f t="shared" si="1"/>
        <v>0</v>
      </c>
    </row>
    <row r="44" spans="1:13" x14ac:dyDescent="0.2">
      <c r="A44" s="15"/>
      <c r="B44" s="16"/>
      <c r="C44" s="17"/>
      <c r="D44" s="54"/>
      <c r="E44" s="55"/>
      <c r="F44" s="56"/>
      <c r="G44" s="57"/>
      <c r="L44" s="52"/>
      <c r="M44" s="53">
        <f t="shared" si="1"/>
        <v>0</v>
      </c>
    </row>
    <row r="45" spans="1:13" x14ac:dyDescent="0.2">
      <c r="A45" s="15"/>
      <c r="B45" s="16"/>
      <c r="C45" s="17"/>
      <c r="D45" s="54"/>
      <c r="E45" s="55"/>
      <c r="F45" s="56"/>
      <c r="G45" s="57"/>
      <c r="L45" s="52"/>
      <c r="M45" s="53">
        <f t="shared" si="1"/>
        <v>0</v>
      </c>
    </row>
    <row r="46" spans="1:13" x14ac:dyDescent="0.2">
      <c r="A46" s="15"/>
      <c r="B46" s="16"/>
      <c r="C46" s="17"/>
      <c r="D46" s="54"/>
      <c r="E46" s="55"/>
      <c r="F46" s="56"/>
      <c r="G46" s="57"/>
      <c r="L46" s="52"/>
      <c r="M46" s="53">
        <f t="shared" si="1"/>
        <v>0</v>
      </c>
    </row>
    <row r="47" spans="1:13" x14ac:dyDescent="0.2">
      <c r="A47" s="15"/>
      <c r="B47" s="16"/>
      <c r="C47" s="18"/>
      <c r="D47" s="54"/>
      <c r="E47" s="55"/>
      <c r="F47" s="56"/>
      <c r="G47" s="57"/>
      <c r="L47" s="52"/>
      <c r="M47" s="53">
        <f t="shared" si="1"/>
        <v>0</v>
      </c>
    </row>
    <row r="48" spans="1:13" x14ac:dyDescent="0.2">
      <c r="A48" s="15"/>
      <c r="B48" s="16"/>
      <c r="C48" s="18"/>
      <c r="D48" s="54"/>
      <c r="E48" s="55"/>
      <c r="F48" s="56"/>
      <c r="G48" s="57"/>
      <c r="L48" s="52"/>
      <c r="M48" s="53">
        <f t="shared" si="1"/>
        <v>0</v>
      </c>
    </row>
    <row r="49" spans="1:13" x14ac:dyDescent="0.2">
      <c r="A49" s="22"/>
      <c r="B49" s="23"/>
      <c r="C49" s="58"/>
      <c r="D49" s="59"/>
      <c r="E49" s="60"/>
      <c r="F49" s="61"/>
      <c r="G49" s="62"/>
      <c r="L49" s="65"/>
      <c r="M49" s="63">
        <f t="shared" si="1"/>
        <v>0</v>
      </c>
    </row>
    <row r="50" spans="1:13" x14ac:dyDescent="0.2">
      <c r="F50" s="9"/>
      <c r="L50" s="64"/>
    </row>
    <row r="51" spans="1:13" ht="27.75" customHeight="1" x14ac:dyDescent="0.2">
      <c r="G51" s="27">
        <f>SUM(G10:G49)</f>
        <v>134.4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9" t="str">
        <f>Contests!F17</f>
        <v>24-25.09.2011, Донецк, X-Town Fall 2011</v>
      </c>
      <c r="B1" s="190"/>
      <c r="C1" s="190"/>
      <c r="D1" s="191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85</v>
      </c>
    </row>
    <row r="4" spans="1:13" ht="12.75" customHeight="1" x14ac:dyDescent="0.2">
      <c r="A4" s="188" t="s">
        <v>26</v>
      </c>
      <c r="B4" s="188"/>
      <c r="C4" s="188"/>
      <c r="D4" s="38">
        <f>Итог.!AZ136</f>
        <v>5393.0472359417154</v>
      </c>
      <c r="K4" s="39"/>
    </row>
    <row r="5" spans="1:13" ht="12.75" customHeight="1" x14ac:dyDescent="0.2">
      <c r="A5" s="188" t="s">
        <v>27</v>
      </c>
      <c r="B5" s="188"/>
      <c r="C5" s="188"/>
      <c r="D5" s="40">
        <f>SUM(D10:D50)</f>
        <v>0</v>
      </c>
      <c r="K5" s="39"/>
    </row>
    <row r="6" spans="1:13" x14ac:dyDescent="0.2">
      <c r="A6" s="183" t="s">
        <v>20</v>
      </c>
      <c r="B6" s="183"/>
      <c r="C6" s="183"/>
      <c r="D6" s="38">
        <v>0.5</v>
      </c>
      <c r="K6" s="39"/>
    </row>
    <row r="7" spans="1:13" ht="13.5" customHeight="1" x14ac:dyDescent="0.2">
      <c r="A7" s="184" t="s">
        <v>21</v>
      </c>
      <c r="B7" s="184"/>
      <c r="C7" s="184"/>
      <c r="D7" s="41">
        <v>0.75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9"/>
      <c r="J9" s="9"/>
      <c r="L9" s="47" t="s">
        <v>25</v>
      </c>
      <c r="M9" s="47"/>
    </row>
    <row r="10" spans="1:13" x14ac:dyDescent="0.2">
      <c r="A10" s="97" t="s">
        <v>197</v>
      </c>
      <c r="B10" s="98" t="s">
        <v>86</v>
      </c>
      <c r="C10" s="99"/>
      <c r="D10" s="48">
        <f>VLOOKUP(A10&amp;B10,Итог.!$AM$6:$BU$184,14,FALSE)</f>
        <v>0</v>
      </c>
      <c r="E10" s="49">
        <v>5</v>
      </c>
      <c r="F10" s="56">
        <f>VLOOKUP(E10,баллы!A$2:B$102,2,FALSE)</f>
        <v>55</v>
      </c>
      <c r="G10" s="51">
        <f>(F10*(1+$D$6)*$D$3/100)*$D$7</f>
        <v>52.59375</v>
      </c>
      <c r="L10" s="52" t="str">
        <f t="shared" ref="L10:L40" si="0">A10&amp;B10</f>
        <v>ДиденкоМария</v>
      </c>
      <c r="M10" s="53">
        <f t="shared" ref="M10:M49" si="1">G10</f>
        <v>52.59375</v>
      </c>
    </row>
    <row r="11" spans="1:13" x14ac:dyDescent="0.2">
      <c r="A11" s="75"/>
      <c r="B11" s="76"/>
      <c r="C11" s="96"/>
      <c r="D11" s="54"/>
      <c r="E11" s="55"/>
      <c r="F11" s="56"/>
      <c r="G11" s="57"/>
      <c r="L11" s="52" t="str">
        <f t="shared" si="0"/>
        <v/>
      </c>
      <c r="M11" s="53">
        <f t="shared" si="1"/>
        <v>0</v>
      </c>
    </row>
    <row r="12" spans="1:13" x14ac:dyDescent="0.2">
      <c r="A12" s="75"/>
      <c r="B12" s="76"/>
      <c r="C12" s="77"/>
      <c r="D12" s="54"/>
      <c r="E12" s="55"/>
      <c r="F12" s="56"/>
      <c r="G12" s="57"/>
      <c r="L12" s="52" t="str">
        <f t="shared" si="0"/>
        <v/>
      </c>
      <c r="M12" s="53">
        <f t="shared" si="1"/>
        <v>0</v>
      </c>
    </row>
    <row r="13" spans="1:13" x14ac:dyDescent="0.2">
      <c r="A13" s="75"/>
      <c r="B13" s="76"/>
      <c r="C13" s="77"/>
      <c r="D13" s="54"/>
      <c r="E13" s="55"/>
      <c r="F13" s="56"/>
      <c r="G13" s="57"/>
      <c r="L13" s="52" t="str">
        <f t="shared" si="0"/>
        <v/>
      </c>
      <c r="M13" s="53">
        <f t="shared" si="1"/>
        <v>0</v>
      </c>
    </row>
    <row r="14" spans="1:13" x14ac:dyDescent="0.2">
      <c r="A14" s="75"/>
      <c r="B14" s="76"/>
      <c r="C14" s="77"/>
      <c r="D14" s="54"/>
      <c r="E14" s="55"/>
      <c r="F14" s="56"/>
      <c r="G14" s="57"/>
      <c r="L14" s="52" t="str">
        <f t="shared" si="0"/>
        <v/>
      </c>
      <c r="M14" s="53">
        <f t="shared" si="1"/>
        <v>0</v>
      </c>
    </row>
    <row r="15" spans="1:13" x14ac:dyDescent="0.2">
      <c r="A15" s="75"/>
      <c r="B15" s="76"/>
      <c r="C15" s="77"/>
      <c r="D15" s="54"/>
      <c r="E15" s="55"/>
      <c r="F15" s="56"/>
      <c r="G15" s="57"/>
      <c r="L15" s="52" t="str">
        <f t="shared" si="0"/>
        <v/>
      </c>
      <c r="M15" s="53">
        <f t="shared" si="1"/>
        <v>0</v>
      </c>
    </row>
    <row r="16" spans="1:13" x14ac:dyDescent="0.2">
      <c r="A16" s="75"/>
      <c r="B16" s="76"/>
      <c r="C16" s="77"/>
      <c r="D16" s="54"/>
      <c r="E16" s="55"/>
      <c r="F16" s="56"/>
      <c r="G16" s="57"/>
      <c r="L16" s="52" t="str">
        <f t="shared" si="0"/>
        <v/>
      </c>
      <c r="M16" s="53">
        <f t="shared" si="1"/>
        <v>0</v>
      </c>
    </row>
    <row r="17" spans="1:13" x14ac:dyDescent="0.2">
      <c r="A17" s="75"/>
      <c r="B17" s="76"/>
      <c r="C17" s="77"/>
      <c r="D17" s="54"/>
      <c r="E17" s="55"/>
      <c r="F17" s="56"/>
      <c r="G17" s="57"/>
      <c r="L17" s="52" t="str">
        <f t="shared" si="0"/>
        <v/>
      </c>
      <c r="M17" s="53">
        <f t="shared" si="1"/>
        <v>0</v>
      </c>
    </row>
    <row r="18" spans="1:13" x14ac:dyDescent="0.2">
      <c r="A18" s="75"/>
      <c r="B18" s="76"/>
      <c r="C18" s="77"/>
      <c r="D18" s="54"/>
      <c r="E18" s="55"/>
      <c r="F18" s="56"/>
      <c r="G18" s="57"/>
      <c r="L18" s="52" t="str">
        <f t="shared" si="0"/>
        <v/>
      </c>
      <c r="M18" s="53">
        <f t="shared" si="1"/>
        <v>0</v>
      </c>
    </row>
    <row r="19" spans="1:13" x14ac:dyDescent="0.2">
      <c r="A19" s="75"/>
      <c r="B19" s="76"/>
      <c r="C19" s="77"/>
      <c r="D19" s="54"/>
      <c r="E19" s="55"/>
      <c r="F19" s="56"/>
      <c r="G19" s="57"/>
      <c r="L19" s="52" t="str">
        <f t="shared" si="0"/>
        <v/>
      </c>
      <c r="M19" s="53">
        <f t="shared" si="1"/>
        <v>0</v>
      </c>
    </row>
    <row r="20" spans="1:13" x14ac:dyDescent="0.2">
      <c r="A20" s="75"/>
      <c r="B20" s="76"/>
      <c r="C20" s="77"/>
      <c r="D20" s="54"/>
      <c r="E20" s="55"/>
      <c r="F20" s="56"/>
      <c r="G20" s="57"/>
      <c r="L20" s="52" t="str">
        <f t="shared" si="0"/>
        <v/>
      </c>
      <c r="M20" s="53">
        <f t="shared" si="1"/>
        <v>0</v>
      </c>
    </row>
    <row r="21" spans="1:13" x14ac:dyDescent="0.2">
      <c r="A21" s="75"/>
      <c r="B21" s="76"/>
      <c r="C21" s="77"/>
      <c r="D21" s="54"/>
      <c r="E21" s="55"/>
      <c r="F21" s="56"/>
      <c r="G21" s="57"/>
      <c r="L21" s="52" t="str">
        <f t="shared" si="0"/>
        <v/>
      </c>
      <c r="M21" s="53">
        <f t="shared" si="1"/>
        <v>0</v>
      </c>
    </row>
    <row r="22" spans="1:13" x14ac:dyDescent="0.2">
      <c r="A22" s="75"/>
      <c r="B22" s="76"/>
      <c r="C22" s="7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15"/>
      <c r="B27" s="16"/>
      <c r="C27" s="17"/>
      <c r="D27" s="54"/>
      <c r="E27" s="55"/>
      <c r="F27" s="5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15"/>
      <c r="B28" s="16"/>
      <c r="C28" s="17"/>
      <c r="D28" s="54"/>
      <c r="E28" s="55"/>
      <c r="F28" s="5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 t="str">
        <f t="shared" si="0"/>
        <v/>
      </c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 t="str">
        <f t="shared" si="0"/>
        <v/>
      </c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 t="str">
        <f t="shared" si="0"/>
        <v/>
      </c>
      <c r="M36" s="53">
        <f t="shared" si="1"/>
        <v>0</v>
      </c>
    </row>
    <row r="37" spans="1:13" x14ac:dyDescent="0.2">
      <c r="A37" s="15"/>
      <c r="B37" s="16"/>
      <c r="C37" s="17"/>
      <c r="D37" s="54"/>
      <c r="E37" s="55"/>
      <c r="F37" s="56"/>
      <c r="G37" s="57"/>
      <c r="L37" s="52" t="str">
        <f t="shared" si="0"/>
        <v/>
      </c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 t="str">
        <f t="shared" si="0"/>
        <v/>
      </c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 t="str">
        <f t="shared" si="0"/>
        <v/>
      </c>
      <c r="M39" s="53">
        <f t="shared" si="1"/>
        <v>0</v>
      </c>
    </row>
    <row r="40" spans="1:13" x14ac:dyDescent="0.2">
      <c r="A40" s="15"/>
      <c r="B40" s="16"/>
      <c r="C40" s="18"/>
      <c r="D40" s="54"/>
      <c r="E40" s="55"/>
      <c r="F40" s="56"/>
      <c r="G40" s="57"/>
      <c r="L40" s="52" t="str">
        <f t="shared" si="0"/>
        <v/>
      </c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/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/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/>
      <c r="M43" s="53">
        <f t="shared" si="1"/>
        <v>0</v>
      </c>
    </row>
    <row r="44" spans="1:13" x14ac:dyDescent="0.2">
      <c r="A44" s="15"/>
      <c r="B44" s="16"/>
      <c r="C44" s="17"/>
      <c r="D44" s="54"/>
      <c r="E44" s="55"/>
      <c r="F44" s="56"/>
      <c r="G44" s="57"/>
      <c r="L44" s="52"/>
      <c r="M44" s="53">
        <f t="shared" si="1"/>
        <v>0</v>
      </c>
    </row>
    <row r="45" spans="1:13" x14ac:dyDescent="0.2">
      <c r="A45" s="15"/>
      <c r="B45" s="16"/>
      <c r="C45" s="17"/>
      <c r="D45" s="54"/>
      <c r="E45" s="55"/>
      <c r="F45" s="56"/>
      <c r="G45" s="57"/>
      <c r="L45" s="52"/>
      <c r="M45" s="53">
        <f t="shared" si="1"/>
        <v>0</v>
      </c>
    </row>
    <row r="46" spans="1:13" x14ac:dyDescent="0.2">
      <c r="A46" s="15"/>
      <c r="B46" s="16"/>
      <c r="C46" s="17"/>
      <c r="D46" s="54"/>
      <c r="E46" s="55"/>
      <c r="F46" s="56"/>
      <c r="G46" s="57"/>
      <c r="L46" s="52"/>
      <c r="M46" s="53">
        <f t="shared" si="1"/>
        <v>0</v>
      </c>
    </row>
    <row r="47" spans="1:13" x14ac:dyDescent="0.2">
      <c r="A47" s="15"/>
      <c r="B47" s="16"/>
      <c r="C47" s="18"/>
      <c r="D47" s="54"/>
      <c r="E47" s="55"/>
      <c r="F47" s="56"/>
      <c r="G47" s="57"/>
      <c r="L47" s="52"/>
      <c r="M47" s="53">
        <f t="shared" si="1"/>
        <v>0</v>
      </c>
    </row>
    <row r="48" spans="1:13" x14ac:dyDescent="0.2">
      <c r="A48" s="15"/>
      <c r="B48" s="16"/>
      <c r="C48" s="18"/>
      <c r="D48" s="54"/>
      <c r="E48" s="55"/>
      <c r="F48" s="56"/>
      <c r="G48" s="57"/>
      <c r="L48" s="52"/>
      <c r="M48" s="53">
        <f t="shared" si="1"/>
        <v>0</v>
      </c>
    </row>
    <row r="49" spans="1:13" x14ac:dyDescent="0.2">
      <c r="A49" s="22"/>
      <c r="B49" s="23"/>
      <c r="C49" s="58"/>
      <c r="D49" s="59"/>
      <c r="E49" s="60"/>
      <c r="F49" s="61"/>
      <c r="G49" s="62"/>
      <c r="L49" s="65"/>
      <c r="M49" s="63">
        <f t="shared" si="1"/>
        <v>0</v>
      </c>
    </row>
    <row r="50" spans="1:13" x14ac:dyDescent="0.2">
      <c r="F50" s="9"/>
      <c r="L50" s="64"/>
    </row>
    <row r="51" spans="1:13" ht="27.75" customHeight="1" x14ac:dyDescent="0.2">
      <c r="G51" s="27">
        <f>SUM(G10:G49)</f>
        <v>52.59375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9" t="str">
        <f>Contests!F18</f>
        <v>21-23.10.2011, Geisingen, Чемпионат Мира</v>
      </c>
      <c r="B1" s="190"/>
      <c r="C1" s="190"/>
      <c r="D1" s="191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175</v>
      </c>
    </row>
    <row r="4" spans="1:13" ht="12.75" customHeight="1" x14ac:dyDescent="0.2">
      <c r="A4" s="188" t="s">
        <v>26</v>
      </c>
      <c r="B4" s="188"/>
      <c r="C4" s="188"/>
      <c r="D4" s="38">
        <f>Итог.!BA136</f>
        <v>5445.6409859417154</v>
      </c>
      <c r="K4" s="39"/>
    </row>
    <row r="5" spans="1:13" ht="12.75" customHeight="1" x14ac:dyDescent="0.2">
      <c r="A5" s="188" t="s">
        <v>27</v>
      </c>
      <c r="B5" s="188"/>
      <c r="C5" s="188"/>
      <c r="D5" s="40">
        <f>SUM(D10:D50)</f>
        <v>2485.3833598451538</v>
      </c>
      <c r="K5" s="39"/>
    </row>
    <row r="6" spans="1:13" x14ac:dyDescent="0.2">
      <c r="A6" s="183" t="s">
        <v>20</v>
      </c>
      <c r="B6" s="183"/>
      <c r="C6" s="183"/>
      <c r="D6" s="38">
        <v>0.5</v>
      </c>
      <c r="K6" s="39"/>
    </row>
    <row r="7" spans="1:13" ht="13.5" customHeight="1" x14ac:dyDescent="0.2">
      <c r="A7" s="184" t="s">
        <v>21</v>
      </c>
      <c r="B7" s="184"/>
      <c r="C7" s="184"/>
      <c r="D7" s="41">
        <v>1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9"/>
      <c r="J9" s="9"/>
      <c r="L9" s="47" t="s">
        <v>25</v>
      </c>
      <c r="M9" s="47"/>
    </row>
    <row r="10" spans="1:13" x14ac:dyDescent="0.2">
      <c r="A10" s="97" t="s">
        <v>54</v>
      </c>
      <c r="B10" s="98" t="s">
        <v>55</v>
      </c>
      <c r="C10" s="99" t="s">
        <v>7</v>
      </c>
      <c r="D10" s="54">
        <f>VLOOKUP(A10&amp;B10,Итог.!$AM$6:$BU$207,15,FALSE)</f>
        <v>688.88938998614344</v>
      </c>
      <c r="E10" s="49">
        <v>3</v>
      </c>
      <c r="F10" s="56">
        <f>VLOOKUP(E10,баллы!A$2:B$102,2,FALSE)</f>
        <v>74</v>
      </c>
      <c r="G10" s="51">
        <f>(F10*(1+$D$6)*$D$3/100)*$D$7</f>
        <v>194.25</v>
      </c>
      <c r="L10" s="52" t="str">
        <f t="shared" ref="L10:L40" si="0">A10&amp;B10</f>
        <v>СеменоваПолина</v>
      </c>
      <c r="M10" s="53">
        <f t="shared" ref="M10:M49" si="1">G10</f>
        <v>194.25</v>
      </c>
    </row>
    <row r="11" spans="1:13" x14ac:dyDescent="0.2">
      <c r="A11" s="75" t="s">
        <v>60</v>
      </c>
      <c r="B11" s="76" t="s">
        <v>61</v>
      </c>
      <c r="C11" s="96" t="s">
        <v>7</v>
      </c>
      <c r="D11" s="54">
        <f>VLOOKUP(A11&amp;B11,Итог.!$AM$6:$BU$207,15,FALSE)</f>
        <v>443.74522621199679</v>
      </c>
      <c r="E11" s="55">
        <v>3</v>
      </c>
      <c r="F11" s="56">
        <f>VLOOKUP(E11,баллы!A$2:B$102,2,FALSE)</f>
        <v>74</v>
      </c>
      <c r="G11" s="57">
        <f t="shared" ref="G11:G14" si="2">(F11*(1+$D$6)*$D$3/100)*$D$7</f>
        <v>194.25</v>
      </c>
      <c r="L11" s="52" t="str">
        <f t="shared" si="0"/>
        <v>ЛысенкоКристина</v>
      </c>
      <c r="M11" s="53">
        <f t="shared" si="1"/>
        <v>194.25</v>
      </c>
    </row>
    <row r="12" spans="1:13" x14ac:dyDescent="0.2">
      <c r="A12" s="75" t="s">
        <v>64</v>
      </c>
      <c r="B12" s="76" t="s">
        <v>65</v>
      </c>
      <c r="C12" s="77" t="s">
        <v>7</v>
      </c>
      <c r="D12" s="54">
        <f>VLOOKUP(A12&amp;B12,Итог.!$AM$6:$BU$207,15,FALSE)</f>
        <v>606.07653964988447</v>
      </c>
      <c r="E12" s="55">
        <v>6</v>
      </c>
      <c r="F12" s="56">
        <f>VLOOKUP(E12,баллы!A$2:B$102,2,FALSE)</f>
        <v>47</v>
      </c>
      <c r="G12" s="57">
        <f t="shared" si="2"/>
        <v>123.375</v>
      </c>
      <c r="L12" s="52" t="str">
        <f t="shared" si="0"/>
        <v>КузнецоваДарья</v>
      </c>
      <c r="M12" s="53">
        <f t="shared" si="1"/>
        <v>123.375</v>
      </c>
    </row>
    <row r="13" spans="1:13" x14ac:dyDescent="0.2">
      <c r="A13" s="75" t="s">
        <v>56</v>
      </c>
      <c r="B13" s="76" t="s">
        <v>57</v>
      </c>
      <c r="C13" s="77" t="s">
        <v>7</v>
      </c>
      <c r="D13" s="54">
        <f>VLOOKUP(A13&amp;B13,Итог.!$AM$6:$BU$207,15,FALSE)</f>
        <v>517.42940079183666</v>
      </c>
      <c r="E13" s="55">
        <v>9</v>
      </c>
      <c r="F13" s="56">
        <v>24</v>
      </c>
      <c r="G13" s="57">
        <f t="shared" si="2"/>
        <v>63</v>
      </c>
      <c r="L13" s="52" t="str">
        <f t="shared" si="0"/>
        <v>БабийАнжелика</v>
      </c>
      <c r="M13" s="53">
        <f t="shared" si="1"/>
        <v>63</v>
      </c>
    </row>
    <row r="14" spans="1:13" x14ac:dyDescent="0.2">
      <c r="A14" s="75" t="s">
        <v>138</v>
      </c>
      <c r="B14" s="76" t="s">
        <v>139</v>
      </c>
      <c r="C14" s="77" t="s">
        <v>7</v>
      </c>
      <c r="D14" s="54">
        <f>VLOOKUP(A14&amp;B14,Итог.!$AM$6:$BU$207,15,FALSE)</f>
        <v>229.24280320529266</v>
      </c>
      <c r="E14" s="55">
        <v>15</v>
      </c>
      <c r="F14" s="56">
        <f>VLOOKUP(E14,баллы!A$2:B$102,2,FALSE)</f>
        <v>14</v>
      </c>
      <c r="G14" s="57">
        <f t="shared" si="2"/>
        <v>36.75</v>
      </c>
      <c r="L14" s="52" t="str">
        <f t="shared" si="0"/>
        <v>СтавиноваСофья</v>
      </c>
      <c r="M14" s="53">
        <f t="shared" si="1"/>
        <v>36.75</v>
      </c>
    </row>
    <row r="15" spans="1:13" x14ac:dyDescent="0.2">
      <c r="A15" s="75"/>
      <c r="B15" s="76"/>
      <c r="C15" s="77"/>
      <c r="D15" s="54"/>
      <c r="E15" s="55"/>
      <c r="F15" s="56"/>
      <c r="G15" s="57"/>
      <c r="L15" s="52" t="str">
        <f t="shared" si="0"/>
        <v/>
      </c>
      <c r="M15" s="53">
        <f t="shared" si="1"/>
        <v>0</v>
      </c>
    </row>
    <row r="16" spans="1:13" x14ac:dyDescent="0.2">
      <c r="A16" s="75"/>
      <c r="B16" s="76"/>
      <c r="C16" s="77"/>
      <c r="D16" s="54"/>
      <c r="E16" s="55"/>
      <c r="F16" s="56"/>
      <c r="G16" s="57"/>
      <c r="L16" s="52" t="str">
        <f t="shared" si="0"/>
        <v/>
      </c>
      <c r="M16" s="53">
        <f t="shared" si="1"/>
        <v>0</v>
      </c>
    </row>
    <row r="17" spans="1:13" x14ac:dyDescent="0.2">
      <c r="A17" s="75"/>
      <c r="B17" s="76"/>
      <c r="C17" s="77"/>
      <c r="D17" s="54"/>
      <c r="E17" s="55"/>
      <c r="F17" s="56"/>
      <c r="G17" s="57"/>
      <c r="L17" s="52" t="str">
        <f t="shared" si="0"/>
        <v/>
      </c>
      <c r="M17" s="53">
        <f t="shared" si="1"/>
        <v>0</v>
      </c>
    </row>
    <row r="18" spans="1:13" x14ac:dyDescent="0.2">
      <c r="A18" s="75"/>
      <c r="B18" s="76"/>
      <c r="C18" s="77"/>
      <c r="D18" s="54"/>
      <c r="E18" s="55"/>
      <c r="F18" s="56"/>
      <c r="G18" s="57"/>
      <c r="L18" s="52" t="str">
        <f t="shared" si="0"/>
        <v/>
      </c>
      <c r="M18" s="53">
        <f t="shared" si="1"/>
        <v>0</v>
      </c>
    </row>
    <row r="19" spans="1:13" x14ac:dyDescent="0.2">
      <c r="A19" s="75"/>
      <c r="B19" s="76"/>
      <c r="C19" s="77"/>
      <c r="D19" s="54"/>
      <c r="E19" s="55"/>
      <c r="F19" s="56"/>
      <c r="G19" s="57"/>
      <c r="L19" s="52" t="str">
        <f t="shared" si="0"/>
        <v/>
      </c>
      <c r="M19" s="53">
        <f t="shared" si="1"/>
        <v>0</v>
      </c>
    </row>
    <row r="20" spans="1:13" x14ac:dyDescent="0.2">
      <c r="A20" s="75"/>
      <c r="B20" s="76"/>
      <c r="C20" s="77"/>
      <c r="D20" s="54"/>
      <c r="E20" s="55"/>
      <c r="F20" s="56"/>
      <c r="G20" s="57"/>
      <c r="L20" s="52" t="str">
        <f t="shared" si="0"/>
        <v/>
      </c>
      <c r="M20" s="53">
        <f t="shared" si="1"/>
        <v>0</v>
      </c>
    </row>
    <row r="21" spans="1:13" x14ac:dyDescent="0.2">
      <c r="A21" s="75"/>
      <c r="B21" s="76"/>
      <c r="C21" s="77"/>
      <c r="D21" s="54"/>
      <c r="E21" s="55"/>
      <c r="F21" s="56"/>
      <c r="G21" s="57"/>
      <c r="L21" s="52" t="str">
        <f t="shared" si="0"/>
        <v/>
      </c>
      <c r="M21" s="53">
        <f t="shared" si="1"/>
        <v>0</v>
      </c>
    </row>
    <row r="22" spans="1:13" x14ac:dyDescent="0.2">
      <c r="A22" s="75"/>
      <c r="B22" s="76"/>
      <c r="C22" s="7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15"/>
      <c r="B27" s="16"/>
      <c r="C27" s="17"/>
      <c r="D27" s="54"/>
      <c r="E27" s="55"/>
      <c r="F27" s="5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15"/>
      <c r="B28" s="16"/>
      <c r="C28" s="17"/>
      <c r="D28" s="54"/>
      <c r="E28" s="55"/>
      <c r="F28" s="5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 t="str">
        <f t="shared" si="0"/>
        <v/>
      </c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 t="str">
        <f t="shared" si="0"/>
        <v/>
      </c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 t="str">
        <f t="shared" si="0"/>
        <v/>
      </c>
      <c r="M36" s="53">
        <f t="shared" si="1"/>
        <v>0</v>
      </c>
    </row>
    <row r="37" spans="1:13" x14ac:dyDescent="0.2">
      <c r="A37" s="15"/>
      <c r="B37" s="16"/>
      <c r="C37" s="17"/>
      <c r="D37" s="54"/>
      <c r="E37" s="55"/>
      <c r="F37" s="56"/>
      <c r="G37" s="57"/>
      <c r="L37" s="52" t="str">
        <f t="shared" si="0"/>
        <v/>
      </c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 t="str">
        <f t="shared" si="0"/>
        <v/>
      </c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 t="str">
        <f t="shared" si="0"/>
        <v/>
      </c>
      <c r="M39" s="53">
        <f t="shared" si="1"/>
        <v>0</v>
      </c>
    </row>
    <row r="40" spans="1:13" x14ac:dyDescent="0.2">
      <c r="A40" s="15"/>
      <c r="B40" s="16"/>
      <c r="C40" s="18"/>
      <c r="D40" s="54"/>
      <c r="E40" s="55"/>
      <c r="F40" s="56"/>
      <c r="G40" s="57"/>
      <c r="L40" s="52" t="str">
        <f t="shared" si="0"/>
        <v/>
      </c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/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/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/>
      <c r="M43" s="53">
        <f t="shared" si="1"/>
        <v>0</v>
      </c>
    </row>
    <row r="44" spans="1:13" x14ac:dyDescent="0.2">
      <c r="A44" s="15"/>
      <c r="B44" s="16"/>
      <c r="C44" s="17"/>
      <c r="D44" s="54"/>
      <c r="E44" s="55"/>
      <c r="F44" s="56"/>
      <c r="G44" s="57"/>
      <c r="L44" s="52"/>
      <c r="M44" s="53">
        <f t="shared" si="1"/>
        <v>0</v>
      </c>
    </row>
    <row r="45" spans="1:13" x14ac:dyDescent="0.2">
      <c r="A45" s="15"/>
      <c r="B45" s="16"/>
      <c r="C45" s="17"/>
      <c r="D45" s="54"/>
      <c r="E45" s="55"/>
      <c r="F45" s="56"/>
      <c r="G45" s="57"/>
      <c r="L45" s="52"/>
      <c r="M45" s="53">
        <f t="shared" si="1"/>
        <v>0</v>
      </c>
    </row>
    <row r="46" spans="1:13" x14ac:dyDescent="0.2">
      <c r="A46" s="15"/>
      <c r="B46" s="16"/>
      <c r="C46" s="17"/>
      <c r="D46" s="54"/>
      <c r="E46" s="55"/>
      <c r="F46" s="56"/>
      <c r="G46" s="57"/>
      <c r="L46" s="52"/>
      <c r="M46" s="53">
        <f t="shared" si="1"/>
        <v>0</v>
      </c>
    </row>
    <row r="47" spans="1:13" x14ac:dyDescent="0.2">
      <c r="A47" s="15"/>
      <c r="B47" s="16"/>
      <c r="C47" s="18"/>
      <c r="D47" s="54"/>
      <c r="E47" s="55"/>
      <c r="F47" s="56"/>
      <c r="G47" s="57"/>
      <c r="L47" s="52"/>
      <c r="M47" s="53">
        <f t="shared" si="1"/>
        <v>0</v>
      </c>
    </row>
    <row r="48" spans="1:13" x14ac:dyDescent="0.2">
      <c r="A48" s="15"/>
      <c r="B48" s="16"/>
      <c r="C48" s="18"/>
      <c r="D48" s="54"/>
      <c r="E48" s="55"/>
      <c r="F48" s="56"/>
      <c r="G48" s="57"/>
      <c r="L48" s="52"/>
      <c r="M48" s="53">
        <f t="shared" si="1"/>
        <v>0</v>
      </c>
    </row>
    <row r="49" spans="1:13" x14ac:dyDescent="0.2">
      <c r="A49" s="22"/>
      <c r="B49" s="23"/>
      <c r="C49" s="58"/>
      <c r="D49" s="59"/>
      <c r="E49" s="60"/>
      <c r="F49" s="61"/>
      <c r="G49" s="62"/>
      <c r="L49" s="65"/>
      <c r="M49" s="63">
        <f t="shared" si="1"/>
        <v>0</v>
      </c>
    </row>
    <row r="50" spans="1:13" x14ac:dyDescent="0.2">
      <c r="F50" s="9"/>
      <c r="L50" s="64"/>
    </row>
    <row r="51" spans="1:13" ht="27.75" customHeight="1" x14ac:dyDescent="0.2">
      <c r="G51" s="27">
        <f>SUM(G10:G49)</f>
        <v>611.625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1"/>
  <sheetViews>
    <sheetView zoomScale="80" zoomScaleNormal="80" workbookViewId="0">
      <selection activeCell="D13" sqref="D13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9" t="str">
        <f>Contests!F19</f>
        <v xml:space="preserve">15, , </v>
      </c>
      <c r="B1" s="190"/>
      <c r="C1" s="190"/>
      <c r="D1" s="191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100</v>
      </c>
    </row>
    <row r="4" spans="1:13" ht="12.75" customHeight="1" x14ac:dyDescent="0.2">
      <c r="A4" s="188" t="s">
        <v>26</v>
      </c>
      <c r="B4" s="188"/>
      <c r="C4" s="188"/>
      <c r="D4" s="38">
        <f>Итог.!BB136</f>
        <v>0</v>
      </c>
      <c r="K4" s="39"/>
    </row>
    <row r="5" spans="1:13" ht="12.75" customHeight="1" x14ac:dyDescent="0.2">
      <c r="A5" s="188" t="s">
        <v>27</v>
      </c>
      <c r="B5" s="188"/>
      <c r="C5" s="188"/>
      <c r="D5" s="40">
        <f>SUM(D10:D50)</f>
        <v>0</v>
      </c>
      <c r="K5" s="39"/>
    </row>
    <row r="6" spans="1:13" x14ac:dyDescent="0.2">
      <c r="A6" s="183" t="s">
        <v>20</v>
      </c>
      <c r="B6" s="183"/>
      <c r="C6" s="183"/>
      <c r="D6" s="38" t="e">
        <f>D5/D4</f>
        <v>#DIV/0!</v>
      </c>
      <c r="K6" s="39"/>
    </row>
    <row r="7" spans="1:13" ht="13.5" customHeight="1" x14ac:dyDescent="0.2">
      <c r="A7" s="184" t="s">
        <v>21</v>
      </c>
      <c r="B7" s="184"/>
      <c r="C7" s="184"/>
      <c r="D7" s="41">
        <v>1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9"/>
      <c r="J9" s="9"/>
      <c r="L9" s="47" t="s">
        <v>25</v>
      </c>
      <c r="M9" s="47"/>
    </row>
    <row r="10" spans="1:13" x14ac:dyDescent="0.2">
      <c r="A10" s="97"/>
      <c r="B10" s="98"/>
      <c r="C10" s="99"/>
      <c r="D10" s="54">
        <f>VLOOKUP(A10&amp;B10,Итог.!$AM$6:$BU$207,16,FALSE)</f>
        <v>0</v>
      </c>
      <c r="E10" s="49">
        <v>1</v>
      </c>
      <c r="F10" s="56">
        <f>VLOOKUP(E10,баллы!A$2:B$102,2,FALSE)</f>
        <v>100</v>
      </c>
      <c r="G10" s="51" t="e">
        <f>(F10*(1+$D$6)*$D$3/100)*$D$7</f>
        <v>#DIV/0!</v>
      </c>
      <c r="L10" s="52" t="str">
        <f t="shared" ref="L10:L40" si="0">A10&amp;B10</f>
        <v/>
      </c>
      <c r="M10" s="53" t="e">
        <f t="shared" ref="M10:M49" si="1">G10</f>
        <v>#DIV/0!</v>
      </c>
    </row>
    <row r="11" spans="1:13" x14ac:dyDescent="0.2">
      <c r="A11" s="75"/>
      <c r="B11" s="76"/>
      <c r="C11" s="96"/>
      <c r="D11" s="54"/>
      <c r="E11" s="55"/>
      <c r="F11" s="56"/>
      <c r="G11" s="57"/>
      <c r="L11" s="52" t="str">
        <f t="shared" si="0"/>
        <v/>
      </c>
      <c r="M11" s="53">
        <f t="shared" si="1"/>
        <v>0</v>
      </c>
    </row>
    <row r="12" spans="1:13" x14ac:dyDescent="0.2">
      <c r="A12" s="75"/>
      <c r="B12" s="76"/>
      <c r="C12" s="77"/>
      <c r="D12" s="54"/>
      <c r="E12" s="55"/>
      <c r="F12" s="56"/>
      <c r="G12" s="57"/>
      <c r="L12" s="52" t="str">
        <f t="shared" si="0"/>
        <v/>
      </c>
      <c r="M12" s="53">
        <f t="shared" si="1"/>
        <v>0</v>
      </c>
    </row>
    <row r="13" spans="1:13" x14ac:dyDescent="0.2">
      <c r="A13" s="75"/>
      <c r="B13" s="76"/>
      <c r="C13" s="77"/>
      <c r="D13" s="54"/>
      <c r="E13" s="55"/>
      <c r="F13" s="56"/>
      <c r="G13" s="57"/>
      <c r="L13" s="52" t="str">
        <f t="shared" si="0"/>
        <v/>
      </c>
      <c r="M13" s="53">
        <f t="shared" si="1"/>
        <v>0</v>
      </c>
    </row>
    <row r="14" spans="1:13" x14ac:dyDescent="0.2">
      <c r="A14" s="75"/>
      <c r="B14" s="76"/>
      <c r="C14" s="77"/>
      <c r="D14" s="54"/>
      <c r="E14" s="55"/>
      <c r="F14" s="56"/>
      <c r="G14" s="57"/>
      <c r="L14" s="52" t="str">
        <f t="shared" si="0"/>
        <v/>
      </c>
      <c r="M14" s="53">
        <f t="shared" si="1"/>
        <v>0</v>
      </c>
    </row>
    <row r="15" spans="1:13" x14ac:dyDescent="0.2">
      <c r="A15" s="75"/>
      <c r="B15" s="76"/>
      <c r="C15" s="77"/>
      <c r="D15" s="54"/>
      <c r="E15" s="55"/>
      <c r="F15" s="56"/>
      <c r="G15" s="57"/>
      <c r="L15" s="52" t="str">
        <f t="shared" si="0"/>
        <v/>
      </c>
      <c r="M15" s="53">
        <f t="shared" si="1"/>
        <v>0</v>
      </c>
    </row>
    <row r="16" spans="1:13" x14ac:dyDescent="0.2">
      <c r="A16" s="75"/>
      <c r="B16" s="76"/>
      <c r="C16" s="77"/>
      <c r="D16" s="54"/>
      <c r="E16" s="55"/>
      <c r="F16" s="56"/>
      <c r="G16" s="57"/>
      <c r="L16" s="52" t="str">
        <f t="shared" si="0"/>
        <v/>
      </c>
      <c r="M16" s="53">
        <f t="shared" si="1"/>
        <v>0</v>
      </c>
    </row>
    <row r="17" spans="1:13" x14ac:dyDescent="0.2">
      <c r="A17" s="75"/>
      <c r="B17" s="76"/>
      <c r="C17" s="77"/>
      <c r="D17" s="54"/>
      <c r="E17" s="55"/>
      <c r="F17" s="56"/>
      <c r="G17" s="57"/>
      <c r="L17" s="52" t="str">
        <f t="shared" si="0"/>
        <v/>
      </c>
      <c r="M17" s="53">
        <f t="shared" si="1"/>
        <v>0</v>
      </c>
    </row>
    <row r="18" spans="1:13" x14ac:dyDescent="0.2">
      <c r="A18" s="75"/>
      <c r="B18" s="76"/>
      <c r="C18" s="77"/>
      <c r="D18" s="54"/>
      <c r="E18" s="55"/>
      <c r="F18" s="56"/>
      <c r="G18" s="57"/>
      <c r="L18" s="52" t="str">
        <f t="shared" si="0"/>
        <v/>
      </c>
      <c r="M18" s="53">
        <f t="shared" si="1"/>
        <v>0</v>
      </c>
    </row>
    <row r="19" spans="1:13" x14ac:dyDescent="0.2">
      <c r="A19" s="75"/>
      <c r="B19" s="76"/>
      <c r="C19" s="77"/>
      <c r="D19" s="54"/>
      <c r="E19" s="55"/>
      <c r="F19" s="56"/>
      <c r="G19" s="57"/>
      <c r="L19" s="52" t="str">
        <f t="shared" si="0"/>
        <v/>
      </c>
      <c r="M19" s="53">
        <f t="shared" si="1"/>
        <v>0</v>
      </c>
    </row>
    <row r="20" spans="1:13" x14ac:dyDescent="0.2">
      <c r="A20" s="75"/>
      <c r="B20" s="76"/>
      <c r="C20" s="77"/>
      <c r="D20" s="54"/>
      <c r="E20" s="55"/>
      <c r="F20" s="56"/>
      <c r="G20" s="57"/>
      <c r="L20" s="52" t="str">
        <f t="shared" si="0"/>
        <v/>
      </c>
      <c r="M20" s="53">
        <f t="shared" si="1"/>
        <v>0</v>
      </c>
    </row>
    <row r="21" spans="1:13" x14ac:dyDescent="0.2">
      <c r="A21" s="75"/>
      <c r="B21" s="76"/>
      <c r="C21" s="77"/>
      <c r="D21" s="54"/>
      <c r="E21" s="55"/>
      <c r="F21" s="56"/>
      <c r="G21" s="57"/>
      <c r="L21" s="52" t="str">
        <f t="shared" si="0"/>
        <v/>
      </c>
      <c r="M21" s="53">
        <f t="shared" si="1"/>
        <v>0</v>
      </c>
    </row>
    <row r="22" spans="1:13" x14ac:dyDescent="0.2">
      <c r="A22" s="75"/>
      <c r="B22" s="76"/>
      <c r="C22" s="7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15"/>
      <c r="B27" s="16"/>
      <c r="C27" s="17"/>
      <c r="D27" s="54"/>
      <c r="E27" s="55"/>
      <c r="F27" s="5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15"/>
      <c r="B28" s="16"/>
      <c r="C28" s="17"/>
      <c r="D28" s="54"/>
      <c r="E28" s="55"/>
      <c r="F28" s="5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 t="str">
        <f t="shared" si="0"/>
        <v/>
      </c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 t="str">
        <f t="shared" si="0"/>
        <v/>
      </c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 t="str">
        <f t="shared" si="0"/>
        <v/>
      </c>
      <c r="M36" s="53">
        <f t="shared" si="1"/>
        <v>0</v>
      </c>
    </row>
    <row r="37" spans="1:13" x14ac:dyDescent="0.2">
      <c r="A37" s="15"/>
      <c r="B37" s="16"/>
      <c r="C37" s="17"/>
      <c r="D37" s="54"/>
      <c r="E37" s="55"/>
      <c r="F37" s="56"/>
      <c r="G37" s="57"/>
      <c r="L37" s="52" t="str">
        <f t="shared" si="0"/>
        <v/>
      </c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 t="str">
        <f t="shared" si="0"/>
        <v/>
      </c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 t="str">
        <f t="shared" si="0"/>
        <v/>
      </c>
      <c r="M39" s="53">
        <f t="shared" si="1"/>
        <v>0</v>
      </c>
    </row>
    <row r="40" spans="1:13" x14ac:dyDescent="0.2">
      <c r="A40" s="15"/>
      <c r="B40" s="16"/>
      <c r="C40" s="18"/>
      <c r="D40" s="54"/>
      <c r="E40" s="55"/>
      <c r="F40" s="56"/>
      <c r="G40" s="57"/>
      <c r="L40" s="52" t="str">
        <f t="shared" si="0"/>
        <v/>
      </c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/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/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/>
      <c r="M43" s="53">
        <f t="shared" si="1"/>
        <v>0</v>
      </c>
    </row>
    <row r="44" spans="1:13" x14ac:dyDescent="0.2">
      <c r="A44" s="15"/>
      <c r="B44" s="16"/>
      <c r="C44" s="17"/>
      <c r="D44" s="54"/>
      <c r="E44" s="55"/>
      <c r="F44" s="56"/>
      <c r="G44" s="57"/>
      <c r="L44" s="52"/>
      <c r="M44" s="53">
        <f t="shared" si="1"/>
        <v>0</v>
      </c>
    </row>
    <row r="45" spans="1:13" x14ac:dyDescent="0.2">
      <c r="A45" s="15"/>
      <c r="B45" s="16"/>
      <c r="C45" s="17"/>
      <c r="D45" s="54"/>
      <c r="E45" s="55"/>
      <c r="F45" s="56"/>
      <c r="G45" s="57"/>
      <c r="L45" s="52"/>
      <c r="M45" s="53">
        <f t="shared" si="1"/>
        <v>0</v>
      </c>
    </row>
    <row r="46" spans="1:13" x14ac:dyDescent="0.2">
      <c r="A46" s="15"/>
      <c r="B46" s="16"/>
      <c r="C46" s="17"/>
      <c r="D46" s="54"/>
      <c r="E46" s="55"/>
      <c r="F46" s="56"/>
      <c r="G46" s="57"/>
      <c r="L46" s="52"/>
      <c r="M46" s="53">
        <f t="shared" si="1"/>
        <v>0</v>
      </c>
    </row>
    <row r="47" spans="1:13" x14ac:dyDescent="0.2">
      <c r="A47" s="15"/>
      <c r="B47" s="16"/>
      <c r="C47" s="18"/>
      <c r="D47" s="54"/>
      <c r="E47" s="55"/>
      <c r="F47" s="56"/>
      <c r="G47" s="57"/>
      <c r="L47" s="52"/>
      <c r="M47" s="53">
        <f t="shared" si="1"/>
        <v>0</v>
      </c>
    </row>
    <row r="48" spans="1:13" x14ac:dyDescent="0.2">
      <c r="A48" s="15"/>
      <c r="B48" s="16"/>
      <c r="C48" s="18"/>
      <c r="D48" s="54"/>
      <c r="E48" s="55"/>
      <c r="F48" s="56"/>
      <c r="G48" s="57"/>
      <c r="L48" s="52"/>
      <c r="M48" s="53">
        <f t="shared" si="1"/>
        <v>0</v>
      </c>
    </row>
    <row r="49" spans="1:13" x14ac:dyDescent="0.2">
      <c r="A49" s="22"/>
      <c r="B49" s="23"/>
      <c r="C49" s="58"/>
      <c r="D49" s="59"/>
      <c r="E49" s="60"/>
      <c r="F49" s="61"/>
      <c r="G49" s="62"/>
      <c r="L49" s="65"/>
      <c r="M49" s="63">
        <f t="shared" si="1"/>
        <v>0</v>
      </c>
    </row>
    <row r="50" spans="1:13" x14ac:dyDescent="0.2">
      <c r="F50" s="9"/>
      <c r="L50" s="64"/>
    </row>
    <row r="51" spans="1:13" ht="27.75" customHeight="1" x14ac:dyDescent="0.2">
      <c r="G51" s="27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02"/>
  <sheetViews>
    <sheetView topLeftCell="A7" workbookViewId="0">
      <selection activeCell="B13" sqref="B13"/>
    </sheetView>
  </sheetViews>
  <sheetFormatPr defaultRowHeight="12.75" x14ac:dyDescent="0.2"/>
  <sheetData>
    <row r="1" spans="1:3" x14ac:dyDescent="0.2">
      <c r="A1" s="67" t="s">
        <v>23</v>
      </c>
      <c r="B1" s="68" t="s">
        <v>29</v>
      </c>
      <c r="C1" t="s">
        <v>36</v>
      </c>
    </row>
    <row r="2" spans="1:3" x14ac:dyDescent="0.2">
      <c r="A2" s="69">
        <v>0</v>
      </c>
      <c r="B2" s="70">
        <v>0</v>
      </c>
      <c r="C2" s="78"/>
    </row>
    <row r="3" spans="1:3" x14ac:dyDescent="0.2">
      <c r="A3" s="69">
        <v>1</v>
      </c>
      <c r="B3" s="71">
        <v>100</v>
      </c>
      <c r="C3" s="78"/>
    </row>
    <row r="4" spans="1:3" x14ac:dyDescent="0.2">
      <c r="A4" s="69">
        <v>2</v>
      </c>
      <c r="B4" s="71">
        <v>85</v>
      </c>
      <c r="C4" s="78"/>
    </row>
    <row r="5" spans="1:3" x14ac:dyDescent="0.2">
      <c r="A5" s="69">
        <v>3</v>
      </c>
      <c r="B5" s="71">
        <v>74</v>
      </c>
      <c r="C5" s="78"/>
    </row>
    <row r="6" spans="1:3" x14ac:dyDescent="0.2">
      <c r="A6" s="69">
        <v>4</v>
      </c>
      <c r="B6" s="71">
        <v>64</v>
      </c>
      <c r="C6" s="78"/>
    </row>
    <row r="7" spans="1:3" x14ac:dyDescent="0.2">
      <c r="A7" s="69">
        <v>5</v>
      </c>
      <c r="B7" s="71">
        <v>55</v>
      </c>
      <c r="C7" s="78"/>
    </row>
    <row r="8" spans="1:3" x14ac:dyDescent="0.2">
      <c r="A8" s="69">
        <v>6</v>
      </c>
      <c r="B8" s="71">
        <v>47</v>
      </c>
      <c r="C8" s="78"/>
    </row>
    <row r="9" spans="1:3" x14ac:dyDescent="0.2">
      <c r="A9" s="69">
        <v>7</v>
      </c>
      <c r="B9" s="71">
        <v>40</v>
      </c>
      <c r="C9" s="78"/>
    </row>
    <row r="10" spans="1:3" x14ac:dyDescent="0.2">
      <c r="A10" s="69">
        <v>8</v>
      </c>
      <c r="B10" s="71">
        <v>34</v>
      </c>
      <c r="C10" s="78"/>
    </row>
    <row r="11" spans="1:3" x14ac:dyDescent="0.2">
      <c r="A11" s="69">
        <v>9</v>
      </c>
      <c r="B11" s="71">
        <v>29</v>
      </c>
      <c r="C11" s="79">
        <f>SUM(B11:B14)/4</f>
        <v>24</v>
      </c>
    </row>
    <row r="12" spans="1:3" x14ac:dyDescent="0.2">
      <c r="A12" s="69">
        <v>10</v>
      </c>
      <c r="B12" s="71">
        <v>25</v>
      </c>
      <c r="C12" s="79">
        <v>24</v>
      </c>
    </row>
    <row r="13" spans="1:3" x14ac:dyDescent="0.2">
      <c r="A13" s="69">
        <v>11</v>
      </c>
      <c r="B13" s="71">
        <v>22</v>
      </c>
      <c r="C13" s="79">
        <v>24</v>
      </c>
    </row>
    <row r="14" spans="1:3" x14ac:dyDescent="0.2">
      <c r="A14" s="69">
        <v>12</v>
      </c>
      <c r="B14" s="71">
        <v>20</v>
      </c>
      <c r="C14" s="79">
        <v>24</v>
      </c>
    </row>
    <row r="15" spans="1:3" x14ac:dyDescent="0.2">
      <c r="A15" s="69">
        <v>13</v>
      </c>
      <c r="B15" s="71">
        <v>18</v>
      </c>
      <c r="C15" s="83">
        <f>SUM(B15:B18)/4</f>
        <v>15</v>
      </c>
    </row>
    <row r="16" spans="1:3" x14ac:dyDescent="0.2">
      <c r="A16" s="69">
        <v>14</v>
      </c>
      <c r="B16" s="71">
        <v>16</v>
      </c>
      <c r="C16" s="80">
        <v>15</v>
      </c>
    </row>
    <row r="17" spans="1:3" x14ac:dyDescent="0.2">
      <c r="A17" s="69">
        <v>15</v>
      </c>
      <c r="B17" s="71">
        <v>14</v>
      </c>
      <c r="C17" s="80">
        <v>15</v>
      </c>
    </row>
    <row r="18" spans="1:3" x14ac:dyDescent="0.2">
      <c r="A18" s="69">
        <v>16</v>
      </c>
      <c r="B18" s="71">
        <v>12</v>
      </c>
      <c r="C18" s="80">
        <v>15</v>
      </c>
    </row>
    <row r="19" spans="1:3" x14ac:dyDescent="0.2">
      <c r="A19" s="69">
        <v>17</v>
      </c>
      <c r="B19" s="71">
        <v>10</v>
      </c>
      <c r="C19" s="81">
        <f>SUM(B19:B26)/8</f>
        <v>5.625</v>
      </c>
    </row>
    <row r="20" spans="1:3" x14ac:dyDescent="0.2">
      <c r="A20" s="69">
        <v>18</v>
      </c>
      <c r="B20" s="71">
        <v>8</v>
      </c>
      <c r="C20" s="81">
        <v>5.625</v>
      </c>
    </row>
    <row r="21" spans="1:3" x14ac:dyDescent="0.2">
      <c r="A21" s="69">
        <v>19</v>
      </c>
      <c r="B21" s="71">
        <v>7</v>
      </c>
      <c r="C21" s="81">
        <v>5.625</v>
      </c>
    </row>
    <row r="22" spans="1:3" x14ac:dyDescent="0.2">
      <c r="A22" s="69">
        <v>20</v>
      </c>
      <c r="B22" s="71">
        <v>6</v>
      </c>
      <c r="C22" s="81">
        <v>5.625</v>
      </c>
    </row>
    <row r="23" spans="1:3" x14ac:dyDescent="0.2">
      <c r="A23" s="69">
        <v>21</v>
      </c>
      <c r="B23" s="71">
        <v>5</v>
      </c>
      <c r="C23" s="81">
        <v>5.625</v>
      </c>
    </row>
    <row r="24" spans="1:3" x14ac:dyDescent="0.2">
      <c r="A24" s="69">
        <v>22</v>
      </c>
      <c r="B24" s="71">
        <v>4</v>
      </c>
      <c r="C24" s="81">
        <v>5.625</v>
      </c>
    </row>
    <row r="25" spans="1:3" x14ac:dyDescent="0.2">
      <c r="A25" s="69">
        <v>23</v>
      </c>
      <c r="B25" s="71">
        <v>3</v>
      </c>
      <c r="C25" s="81">
        <v>5.625</v>
      </c>
    </row>
    <row r="26" spans="1:3" x14ac:dyDescent="0.2">
      <c r="A26" s="69">
        <v>24</v>
      </c>
      <c r="B26" s="71">
        <v>2</v>
      </c>
      <c r="C26" s="81">
        <v>5.625</v>
      </c>
    </row>
    <row r="27" spans="1:3" x14ac:dyDescent="0.2">
      <c r="A27" s="69">
        <v>25</v>
      </c>
      <c r="B27" s="71">
        <v>1</v>
      </c>
      <c r="C27" s="81">
        <f>SUM(B27:B34)/8</f>
        <v>1</v>
      </c>
    </row>
    <row r="28" spans="1:3" x14ac:dyDescent="0.2">
      <c r="A28" s="69">
        <v>26</v>
      </c>
      <c r="B28" s="71">
        <v>1</v>
      </c>
      <c r="C28" s="82"/>
    </row>
    <row r="29" spans="1:3" x14ac:dyDescent="0.2">
      <c r="A29" s="69">
        <v>27</v>
      </c>
      <c r="B29" s="71">
        <v>1</v>
      </c>
      <c r="C29" s="82"/>
    </row>
    <row r="30" spans="1:3" x14ac:dyDescent="0.2">
      <c r="A30" s="72">
        <v>28</v>
      </c>
      <c r="B30" s="71">
        <v>1</v>
      </c>
      <c r="C30" s="82"/>
    </row>
    <row r="31" spans="1:3" x14ac:dyDescent="0.2">
      <c r="A31" s="72">
        <v>29</v>
      </c>
      <c r="B31" s="71">
        <v>1</v>
      </c>
      <c r="C31" s="82"/>
    </row>
    <row r="32" spans="1:3" x14ac:dyDescent="0.2">
      <c r="A32" s="72">
        <v>30</v>
      </c>
      <c r="B32" s="71">
        <v>1</v>
      </c>
      <c r="C32" s="82"/>
    </row>
    <row r="33" spans="1:3" x14ac:dyDescent="0.2">
      <c r="A33" s="72">
        <v>31</v>
      </c>
      <c r="B33" s="71">
        <v>1</v>
      </c>
      <c r="C33" s="82"/>
    </row>
    <row r="34" spans="1:3" x14ac:dyDescent="0.2">
      <c r="A34" s="72">
        <v>32</v>
      </c>
      <c r="B34" s="71">
        <v>1</v>
      </c>
      <c r="C34" s="82"/>
    </row>
    <row r="35" spans="1:3" x14ac:dyDescent="0.2">
      <c r="A35" s="72">
        <v>33</v>
      </c>
      <c r="B35" s="71">
        <v>1</v>
      </c>
    </row>
    <row r="36" spans="1:3" x14ac:dyDescent="0.2">
      <c r="A36" s="72">
        <v>34</v>
      </c>
      <c r="B36" s="71">
        <v>1</v>
      </c>
    </row>
    <row r="37" spans="1:3" x14ac:dyDescent="0.2">
      <c r="A37" s="72">
        <v>35</v>
      </c>
      <c r="B37" s="71">
        <v>1</v>
      </c>
    </row>
    <row r="38" spans="1:3" x14ac:dyDescent="0.2">
      <c r="A38" s="72">
        <v>36</v>
      </c>
      <c r="B38" s="71">
        <v>1</v>
      </c>
    </row>
    <row r="39" spans="1:3" x14ac:dyDescent="0.2">
      <c r="A39" s="72">
        <v>37</v>
      </c>
      <c r="B39" s="71">
        <v>1</v>
      </c>
    </row>
    <row r="40" spans="1:3" x14ac:dyDescent="0.2">
      <c r="A40" s="72">
        <v>38</v>
      </c>
      <c r="B40" s="71">
        <v>1</v>
      </c>
    </row>
    <row r="41" spans="1:3" x14ac:dyDescent="0.2">
      <c r="A41" s="72">
        <v>39</v>
      </c>
      <c r="B41" s="71">
        <v>1</v>
      </c>
    </row>
    <row r="42" spans="1:3" x14ac:dyDescent="0.2">
      <c r="A42" s="73">
        <v>40</v>
      </c>
      <c r="B42" s="71">
        <v>1</v>
      </c>
    </row>
    <row r="43" spans="1:3" x14ac:dyDescent="0.2">
      <c r="A43" s="72">
        <v>41</v>
      </c>
      <c r="B43" s="71">
        <v>1</v>
      </c>
    </row>
    <row r="44" spans="1:3" x14ac:dyDescent="0.2">
      <c r="A44" s="72">
        <v>42</v>
      </c>
      <c r="B44" s="71">
        <v>1</v>
      </c>
    </row>
    <row r="45" spans="1:3" x14ac:dyDescent="0.2">
      <c r="A45" s="73">
        <v>43</v>
      </c>
      <c r="B45" s="71">
        <v>1</v>
      </c>
    </row>
    <row r="46" spans="1:3" x14ac:dyDescent="0.2">
      <c r="A46" s="72">
        <v>44</v>
      </c>
      <c r="B46" s="71">
        <v>1</v>
      </c>
    </row>
    <row r="47" spans="1:3" x14ac:dyDescent="0.2">
      <c r="A47" s="72">
        <v>45</v>
      </c>
      <c r="B47" s="71">
        <v>1</v>
      </c>
    </row>
    <row r="48" spans="1:3" x14ac:dyDescent="0.2">
      <c r="A48" s="74">
        <v>46</v>
      </c>
      <c r="B48" s="71">
        <v>1</v>
      </c>
    </row>
    <row r="49" spans="1:2" x14ac:dyDescent="0.2">
      <c r="A49" s="72">
        <v>47</v>
      </c>
      <c r="B49" s="71">
        <v>1</v>
      </c>
    </row>
    <row r="50" spans="1:2" x14ac:dyDescent="0.2">
      <c r="A50" s="74">
        <v>48</v>
      </c>
      <c r="B50" s="71">
        <v>1</v>
      </c>
    </row>
    <row r="51" spans="1:2" x14ac:dyDescent="0.2">
      <c r="A51" s="72">
        <v>49</v>
      </c>
      <c r="B51" s="71">
        <v>1</v>
      </c>
    </row>
    <row r="52" spans="1:2" x14ac:dyDescent="0.2">
      <c r="A52" s="74">
        <v>50</v>
      </c>
      <c r="B52" s="71">
        <v>1</v>
      </c>
    </row>
    <row r="53" spans="1:2" x14ac:dyDescent="0.2">
      <c r="A53" s="72">
        <v>51</v>
      </c>
      <c r="B53" s="71">
        <v>1</v>
      </c>
    </row>
    <row r="54" spans="1:2" x14ac:dyDescent="0.2">
      <c r="A54" s="74">
        <v>52</v>
      </c>
      <c r="B54" s="71">
        <v>1</v>
      </c>
    </row>
    <row r="55" spans="1:2" x14ac:dyDescent="0.2">
      <c r="A55" s="72">
        <v>53</v>
      </c>
      <c r="B55" s="71">
        <v>1</v>
      </c>
    </row>
    <row r="56" spans="1:2" x14ac:dyDescent="0.2">
      <c r="A56" s="74">
        <v>54</v>
      </c>
      <c r="B56" s="71">
        <v>1</v>
      </c>
    </row>
    <row r="57" spans="1:2" x14ac:dyDescent="0.2">
      <c r="A57" s="72">
        <v>55</v>
      </c>
      <c r="B57" s="71">
        <v>1</v>
      </c>
    </row>
    <row r="58" spans="1:2" x14ac:dyDescent="0.2">
      <c r="A58" s="74">
        <v>56</v>
      </c>
      <c r="B58" s="71">
        <v>1</v>
      </c>
    </row>
    <row r="59" spans="1:2" x14ac:dyDescent="0.2">
      <c r="A59" s="72">
        <v>57</v>
      </c>
      <c r="B59" s="71">
        <v>1</v>
      </c>
    </row>
    <row r="60" spans="1:2" x14ac:dyDescent="0.2">
      <c r="A60" s="74">
        <v>58</v>
      </c>
      <c r="B60" s="71">
        <v>1</v>
      </c>
    </row>
    <row r="61" spans="1:2" x14ac:dyDescent="0.2">
      <c r="A61" s="72">
        <v>59</v>
      </c>
      <c r="B61" s="71">
        <v>1</v>
      </c>
    </row>
    <row r="62" spans="1:2" x14ac:dyDescent="0.2">
      <c r="A62" s="74">
        <v>60</v>
      </c>
      <c r="B62" s="71">
        <v>1</v>
      </c>
    </row>
    <row r="63" spans="1:2" x14ac:dyDescent="0.2">
      <c r="A63" s="72">
        <v>61</v>
      </c>
      <c r="B63" s="71">
        <v>1</v>
      </c>
    </row>
    <row r="64" spans="1:2" x14ac:dyDescent="0.2">
      <c r="A64" s="74">
        <v>62</v>
      </c>
      <c r="B64" s="71">
        <v>1</v>
      </c>
    </row>
    <row r="65" spans="1:2" x14ac:dyDescent="0.2">
      <c r="A65" s="72">
        <v>63</v>
      </c>
      <c r="B65" s="71">
        <v>1</v>
      </c>
    </row>
    <row r="66" spans="1:2" x14ac:dyDescent="0.2">
      <c r="A66" s="74">
        <v>64</v>
      </c>
      <c r="B66" s="71">
        <v>1</v>
      </c>
    </row>
    <row r="67" spans="1:2" x14ac:dyDescent="0.2">
      <c r="A67" s="72">
        <v>65</v>
      </c>
      <c r="B67" s="71">
        <v>1</v>
      </c>
    </row>
    <row r="68" spans="1:2" x14ac:dyDescent="0.2">
      <c r="A68" s="74">
        <v>66</v>
      </c>
      <c r="B68" s="71">
        <v>1</v>
      </c>
    </row>
    <row r="69" spans="1:2" x14ac:dyDescent="0.2">
      <c r="A69" s="72">
        <v>67</v>
      </c>
      <c r="B69" s="71">
        <v>1</v>
      </c>
    </row>
    <row r="70" spans="1:2" x14ac:dyDescent="0.2">
      <c r="A70" s="74">
        <v>68</v>
      </c>
      <c r="B70" s="71">
        <v>1</v>
      </c>
    </row>
    <row r="71" spans="1:2" x14ac:dyDescent="0.2">
      <c r="A71" s="72">
        <v>69</v>
      </c>
      <c r="B71" s="71">
        <v>1</v>
      </c>
    </row>
    <row r="72" spans="1:2" x14ac:dyDescent="0.2">
      <c r="A72" s="74">
        <v>70</v>
      </c>
      <c r="B72" s="71">
        <v>1</v>
      </c>
    </row>
    <row r="73" spans="1:2" x14ac:dyDescent="0.2">
      <c r="A73" s="72">
        <v>71</v>
      </c>
      <c r="B73" s="71">
        <v>1</v>
      </c>
    </row>
    <row r="74" spans="1:2" x14ac:dyDescent="0.2">
      <c r="A74" s="74">
        <v>72</v>
      </c>
      <c r="B74" s="71">
        <v>1</v>
      </c>
    </row>
    <row r="75" spans="1:2" x14ac:dyDescent="0.2">
      <c r="A75" s="72">
        <v>73</v>
      </c>
      <c r="B75" s="71">
        <v>1</v>
      </c>
    </row>
    <row r="76" spans="1:2" x14ac:dyDescent="0.2">
      <c r="A76" s="74">
        <v>74</v>
      </c>
      <c r="B76" s="71">
        <v>1</v>
      </c>
    </row>
    <row r="77" spans="1:2" x14ac:dyDescent="0.2">
      <c r="A77" s="72">
        <v>75</v>
      </c>
      <c r="B77" s="71">
        <v>1</v>
      </c>
    </row>
    <row r="78" spans="1:2" x14ac:dyDescent="0.2">
      <c r="A78" s="74">
        <v>76</v>
      </c>
      <c r="B78" s="71">
        <v>1</v>
      </c>
    </row>
    <row r="79" spans="1:2" x14ac:dyDescent="0.2">
      <c r="A79" s="72">
        <v>77</v>
      </c>
      <c r="B79" s="71">
        <v>1</v>
      </c>
    </row>
    <row r="80" spans="1:2" x14ac:dyDescent="0.2">
      <c r="A80" s="74">
        <v>78</v>
      </c>
      <c r="B80" s="71">
        <v>1</v>
      </c>
    </row>
    <row r="81" spans="1:2" x14ac:dyDescent="0.2">
      <c r="A81" s="72">
        <v>79</v>
      </c>
      <c r="B81" s="71">
        <v>1</v>
      </c>
    </row>
    <row r="82" spans="1:2" x14ac:dyDescent="0.2">
      <c r="A82" s="74">
        <v>80</v>
      </c>
      <c r="B82" s="71">
        <v>1</v>
      </c>
    </row>
    <row r="83" spans="1:2" x14ac:dyDescent="0.2">
      <c r="A83" s="72">
        <v>81</v>
      </c>
      <c r="B83" s="71">
        <v>1</v>
      </c>
    </row>
    <row r="84" spans="1:2" x14ac:dyDescent="0.2">
      <c r="A84" s="74">
        <v>82</v>
      </c>
      <c r="B84" s="71">
        <v>1</v>
      </c>
    </row>
    <row r="85" spans="1:2" x14ac:dyDescent="0.2">
      <c r="A85" s="72">
        <v>83</v>
      </c>
      <c r="B85" s="71">
        <v>1</v>
      </c>
    </row>
    <row r="86" spans="1:2" x14ac:dyDescent="0.2">
      <c r="A86" s="74">
        <v>84</v>
      </c>
      <c r="B86" s="71">
        <v>1</v>
      </c>
    </row>
    <row r="87" spans="1:2" x14ac:dyDescent="0.2">
      <c r="A87" s="72">
        <v>85</v>
      </c>
      <c r="B87" s="71">
        <v>1</v>
      </c>
    </row>
    <row r="88" spans="1:2" x14ac:dyDescent="0.2">
      <c r="A88" s="74">
        <v>86</v>
      </c>
      <c r="B88" s="71">
        <v>1</v>
      </c>
    </row>
    <row r="89" spans="1:2" x14ac:dyDescent="0.2">
      <c r="A89" s="72">
        <v>87</v>
      </c>
      <c r="B89" s="71">
        <v>1</v>
      </c>
    </row>
    <row r="90" spans="1:2" x14ac:dyDescent="0.2">
      <c r="A90" s="74">
        <v>88</v>
      </c>
      <c r="B90" s="71">
        <v>1</v>
      </c>
    </row>
    <row r="91" spans="1:2" x14ac:dyDescent="0.2">
      <c r="A91" s="72">
        <v>89</v>
      </c>
      <c r="B91" s="71">
        <v>1</v>
      </c>
    </row>
    <row r="92" spans="1:2" x14ac:dyDescent="0.2">
      <c r="A92" s="74">
        <v>90</v>
      </c>
      <c r="B92" s="71">
        <v>1</v>
      </c>
    </row>
    <row r="93" spans="1:2" x14ac:dyDescent="0.2">
      <c r="A93" s="72">
        <v>91</v>
      </c>
      <c r="B93" s="71">
        <v>1</v>
      </c>
    </row>
    <row r="94" spans="1:2" x14ac:dyDescent="0.2">
      <c r="A94" s="74">
        <v>92</v>
      </c>
      <c r="B94" s="71">
        <v>1</v>
      </c>
    </row>
    <row r="95" spans="1:2" x14ac:dyDescent="0.2">
      <c r="A95" s="72">
        <v>93</v>
      </c>
      <c r="B95" s="71">
        <v>1</v>
      </c>
    </row>
    <row r="96" spans="1:2" x14ac:dyDescent="0.2">
      <c r="A96" s="74">
        <v>94</v>
      </c>
      <c r="B96" s="71">
        <v>1</v>
      </c>
    </row>
    <row r="97" spans="1:2" x14ac:dyDescent="0.2">
      <c r="A97" s="72">
        <v>95</v>
      </c>
      <c r="B97" s="71">
        <v>1</v>
      </c>
    </row>
    <row r="98" spans="1:2" x14ac:dyDescent="0.2">
      <c r="A98" s="74">
        <v>96</v>
      </c>
      <c r="B98" s="71">
        <v>1</v>
      </c>
    </row>
    <row r="99" spans="1:2" x14ac:dyDescent="0.2">
      <c r="A99" s="72">
        <v>97</v>
      </c>
      <c r="B99" s="71">
        <v>1</v>
      </c>
    </row>
    <row r="100" spans="1:2" x14ac:dyDescent="0.2">
      <c r="A100" s="74">
        <v>98</v>
      </c>
      <c r="B100" s="71">
        <v>1</v>
      </c>
    </row>
    <row r="101" spans="1:2" x14ac:dyDescent="0.2">
      <c r="A101" s="72">
        <v>99</v>
      </c>
      <c r="B101" s="71">
        <v>1</v>
      </c>
    </row>
    <row r="102" spans="1:2" x14ac:dyDescent="0.2">
      <c r="A102" s="74">
        <v>100</v>
      </c>
      <c r="B102" s="71">
        <v>1</v>
      </c>
    </row>
  </sheetData>
  <sheetProtection selectLockedCells="1" selectUnlockedCells="1"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B141"/>
  <sheetViews>
    <sheetView tabSelected="1" zoomScale="85" zoomScaleNormal="85" workbookViewId="0">
      <pane xSplit="3" ySplit="5" topLeftCell="S6" activePane="bottomRight" state="frozenSplit"/>
      <selection pane="topRight" activeCell="K1" sqref="K1"/>
      <selection pane="bottomLeft" activeCell="A19" sqref="A19"/>
      <selection pane="bottomRight" activeCell="A3" sqref="A3"/>
    </sheetView>
  </sheetViews>
  <sheetFormatPr defaultRowHeight="12.75" x14ac:dyDescent="0.2"/>
  <cols>
    <col min="1" max="1" width="13.42578125" customWidth="1"/>
    <col min="2" max="2" width="12.5703125" customWidth="1"/>
    <col min="3" max="3" width="17" customWidth="1"/>
    <col min="4" max="16" width="6.7109375" style="31" hidden="1" customWidth="1"/>
    <col min="17" max="18" width="11.140625" style="31" hidden="1" customWidth="1"/>
    <col min="19" max="19" width="9.5703125" style="140" customWidth="1"/>
    <col min="21" max="21" width="9.42578125" customWidth="1"/>
    <col min="22" max="22" width="10" customWidth="1"/>
    <col min="23" max="23" width="9.42578125" customWidth="1"/>
    <col min="24" max="24" width="9.28515625" customWidth="1"/>
    <col min="25" max="28" width="11.5703125" customWidth="1"/>
    <col min="29" max="32" width="12" customWidth="1"/>
    <col min="33" max="33" width="12" hidden="1" customWidth="1"/>
    <col min="34" max="34" width="10.28515625" style="1" customWidth="1"/>
    <col min="35" max="35" width="12.42578125" customWidth="1"/>
    <col min="36" max="36" width="10.28515625" customWidth="1"/>
    <col min="37" max="37" width="4.5703125" style="1" customWidth="1"/>
    <col min="38" max="38" width="8.85546875" customWidth="1"/>
    <col min="39" max="39" width="17.85546875" style="31" customWidth="1"/>
    <col min="40" max="40" width="9.5703125" style="31" customWidth="1"/>
    <col min="41" max="41" width="9.140625" style="31"/>
    <col min="42" max="42" width="9.42578125" style="31" customWidth="1"/>
    <col min="43" max="43" width="9.140625" style="31"/>
    <col min="44" max="44" width="9.28515625" style="31" customWidth="1"/>
    <col min="45" max="50" width="9.7109375" style="31" customWidth="1"/>
    <col min="51" max="54" width="9.140625" style="31"/>
  </cols>
  <sheetData>
    <row r="1" spans="1:54" x14ac:dyDescent="0.2">
      <c r="A1" s="2" t="s">
        <v>148</v>
      </c>
      <c r="B1" s="3"/>
      <c r="C1" s="3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38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I1" s="4"/>
      <c r="AJ1" s="4"/>
    </row>
    <row r="2" spans="1:54" s="7" customFormat="1" x14ac:dyDescent="0.2">
      <c r="A2" s="2" t="str">
        <f>Contests!C1</f>
        <v>Фристайл слалом, женщины</v>
      </c>
      <c r="B2" s="2"/>
      <c r="C2" s="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6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</row>
    <row r="3" spans="1:54" ht="13.5" thickBot="1" x14ac:dyDescent="0.25">
      <c r="A3" s="4"/>
      <c r="B3" s="4"/>
      <c r="C3" s="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39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I3" s="4"/>
      <c r="AJ3" s="4"/>
    </row>
    <row r="4" spans="1:54" ht="12.75" customHeight="1" thickBot="1" x14ac:dyDescent="0.25">
      <c r="A4" s="177" t="s">
        <v>0</v>
      </c>
      <c r="B4" s="179" t="s">
        <v>1</v>
      </c>
      <c r="C4" s="181" t="s">
        <v>2</v>
      </c>
      <c r="D4" s="119"/>
      <c r="E4" s="120" t="s">
        <v>46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1"/>
      <c r="S4" s="172" t="s">
        <v>49</v>
      </c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4"/>
      <c r="AI4" s="150"/>
      <c r="AJ4" s="153"/>
      <c r="AK4" s="175" t="s">
        <v>4</v>
      </c>
      <c r="AM4" s="106" t="s">
        <v>47</v>
      </c>
      <c r="AN4" s="107"/>
      <c r="AO4" s="107"/>
      <c r="AP4" s="107"/>
      <c r="AQ4" s="107"/>
      <c r="AR4" s="108"/>
      <c r="AS4" s="109"/>
      <c r="AT4" s="109"/>
      <c r="AU4" s="109"/>
      <c r="AV4" s="109"/>
      <c r="AW4" s="109"/>
      <c r="AX4" s="109"/>
      <c r="AY4" s="109"/>
      <c r="AZ4" s="109"/>
      <c r="BA4" s="109"/>
      <c r="BB4" s="109"/>
    </row>
    <row r="5" spans="1:54" s="10" customFormat="1" ht="60.75" customHeight="1" thickBot="1" x14ac:dyDescent="0.25">
      <c r="A5" s="178"/>
      <c r="B5" s="180"/>
      <c r="C5" s="182"/>
      <c r="D5" s="145" t="s">
        <v>38</v>
      </c>
      <c r="E5" s="146" t="s">
        <v>37</v>
      </c>
      <c r="F5" s="167" t="s">
        <v>39</v>
      </c>
      <c r="G5" s="167" t="s">
        <v>40</v>
      </c>
      <c r="H5" s="167" t="s">
        <v>134</v>
      </c>
      <c r="I5" s="167" t="s">
        <v>41</v>
      </c>
      <c r="J5" s="167" t="s">
        <v>42</v>
      </c>
      <c r="K5" s="167" t="s">
        <v>43</v>
      </c>
      <c r="L5" s="167" t="s">
        <v>44</v>
      </c>
      <c r="M5" s="167" t="s">
        <v>48</v>
      </c>
      <c r="N5" s="167" t="s">
        <v>45</v>
      </c>
      <c r="O5" s="142"/>
      <c r="P5" s="142"/>
      <c r="Q5" s="142"/>
      <c r="R5" s="143"/>
      <c r="S5" s="113" t="str">
        <f>Contests!F5</f>
        <v>18-20.03.2011, Москва, Rollerclub Cup</v>
      </c>
      <c r="T5" s="114" t="str">
        <f>Contests!F6</f>
        <v>26-27.03.2011, Санкт-Петербург, Spb. Battle</v>
      </c>
      <c r="U5" s="115" t="str">
        <f>Contests!F7</f>
        <v>7-8.05.2011, Воронеж, Инлайн Весна</v>
      </c>
      <c r="V5" s="115" t="str">
        <f>Contests!F8</f>
        <v>21.05.2011, Пекин, Китай, Battle Masters Beijing</v>
      </c>
      <c r="W5" s="116" t="str">
        <f>Contests!F9</f>
        <v>27-29.05.2011, Париж, PSWC</v>
      </c>
      <c r="X5" s="116" t="str">
        <f>Contests!F10</f>
        <v>11-12.06.2011, Киев, Kiev Slalom Battle</v>
      </c>
      <c r="Y5" s="115" t="str">
        <f>Contests!F11</f>
        <v>25-26.06.2011, Саратов, Style'64 Contest</v>
      </c>
      <c r="Z5" s="116" t="str">
        <f>Contests!F12</f>
        <v>09.07.2011, Санкт-Петербург, Feel The Style</v>
      </c>
      <c r="AA5" s="115" t="str">
        <f>Contests!F13</f>
        <v>23.07.2011, Москва, Чемпионат Федерации Роллер Спорта</v>
      </c>
      <c r="AB5" s="116" t="str">
        <f>Contests!F14</f>
        <v>30-31.07.2011, Берлин, Inline Games</v>
      </c>
      <c r="AC5" s="115" t="str">
        <f>Contests!F15</f>
        <v>19-21.08.2011, Лондон, Skatelondon 2011</v>
      </c>
      <c r="AD5" s="117" t="str">
        <f>Contests!F16</f>
        <v>23-24.08.2011, Шанхай, Shanghai Grand Prix</v>
      </c>
      <c r="AE5" s="162" t="str">
        <f>Contests!F17</f>
        <v>24-25.09.2011, Донецк, X-Town Fall 2011</v>
      </c>
      <c r="AF5" s="162" t="str">
        <f>Contests!F18</f>
        <v>21-23.10.2011, Geisingen, Чемпионат Мира</v>
      </c>
      <c r="AG5" s="163" t="str">
        <f>Contests!F19</f>
        <v xml:space="preserve">15, , </v>
      </c>
      <c r="AH5" s="164" t="s">
        <v>146</v>
      </c>
      <c r="AI5" s="151" t="s">
        <v>147</v>
      </c>
      <c r="AJ5" s="154" t="s">
        <v>5</v>
      </c>
      <c r="AK5" s="176"/>
      <c r="AM5" s="110" t="s">
        <v>6</v>
      </c>
      <c r="AN5" s="110" t="str">
        <f t="shared" ref="AN5:AZ5" si="0">S5</f>
        <v>18-20.03.2011, Москва, Rollerclub Cup</v>
      </c>
      <c r="AO5" s="111" t="str">
        <f t="shared" si="0"/>
        <v>26-27.03.2011, Санкт-Петербург, Spb. Battle</v>
      </c>
      <c r="AP5" s="111" t="str">
        <f t="shared" si="0"/>
        <v>7-8.05.2011, Воронеж, Инлайн Весна</v>
      </c>
      <c r="AQ5" s="111" t="str">
        <f t="shared" si="0"/>
        <v>21.05.2011, Пекин, Китай, Battle Masters Beijing</v>
      </c>
      <c r="AR5" s="111" t="str">
        <f t="shared" si="0"/>
        <v>27-29.05.2011, Париж, PSWC</v>
      </c>
      <c r="AS5" s="111" t="str">
        <f t="shared" si="0"/>
        <v>11-12.06.2011, Киев, Kiev Slalom Battle</v>
      </c>
      <c r="AT5" s="111" t="str">
        <f t="shared" si="0"/>
        <v>25-26.06.2011, Саратов, Style'64 Contest</v>
      </c>
      <c r="AU5" s="111" t="str">
        <f t="shared" si="0"/>
        <v>09.07.2011, Санкт-Петербург, Feel The Style</v>
      </c>
      <c r="AV5" s="111" t="str">
        <f t="shared" si="0"/>
        <v>23.07.2011, Москва, Чемпионат Федерации Роллер Спорта</v>
      </c>
      <c r="AW5" s="111" t="str">
        <f t="shared" si="0"/>
        <v>30-31.07.2011, Берлин, Inline Games</v>
      </c>
      <c r="AX5" s="111" t="str">
        <f t="shared" si="0"/>
        <v>19-21.08.2011, Лондон, Skatelondon 2011</v>
      </c>
      <c r="AY5" s="111" t="str">
        <f t="shared" si="0"/>
        <v>23-24.08.2011, Шанхай, Shanghai Grand Prix</v>
      </c>
      <c r="AZ5" s="111" t="str">
        <f t="shared" si="0"/>
        <v>24-25.09.2011, Донецк, X-Town Fall 2011</v>
      </c>
      <c r="BA5" s="111" t="str">
        <f>Contests!F18</f>
        <v>21-23.10.2011, Geisingen, Чемпионат Мира</v>
      </c>
      <c r="BB5" s="111" t="str">
        <f>Contests!F19</f>
        <v xml:space="preserve">15, , </v>
      </c>
    </row>
    <row r="6" spans="1:54" x14ac:dyDescent="0.2">
      <c r="A6" s="122" t="s">
        <v>54</v>
      </c>
      <c r="B6" s="12" t="s">
        <v>55</v>
      </c>
      <c r="C6" s="123" t="s">
        <v>7</v>
      </c>
      <c r="D6" s="147">
        <v>204.54545454545453</v>
      </c>
      <c r="E6" s="148">
        <v>137.2781085276435</v>
      </c>
      <c r="F6" s="148">
        <v>139.18074170355681</v>
      </c>
      <c r="G6" s="148">
        <v>204.829309162963</v>
      </c>
      <c r="H6" s="148">
        <v>189.94520051188309</v>
      </c>
      <c r="I6" s="148">
        <v>0</v>
      </c>
      <c r="J6" s="148">
        <v>0</v>
      </c>
      <c r="K6" s="148">
        <v>127.5</v>
      </c>
      <c r="L6" s="148">
        <v>149.85</v>
      </c>
      <c r="M6" s="148">
        <v>0</v>
      </c>
      <c r="N6" s="148">
        <v>223.125</v>
      </c>
      <c r="O6" s="144"/>
      <c r="P6" s="144"/>
      <c r="Q6" s="144"/>
      <c r="R6" s="144"/>
      <c r="S6" s="141">
        <f>IFERROR(VLOOKUP($A6&amp;$B6,'1'!$L$10:$M$49,2,FALSE),0)</f>
        <v>76.509479607561531</v>
      </c>
      <c r="T6" s="141">
        <f>IFERROR(VLOOKUP($A6&amp;$B6,'2'!$L$10:$M$49,2,FALSE),0)</f>
        <v>207.01438998614347</v>
      </c>
      <c r="U6" s="141">
        <f>IFERROR(VLOOKUP($A6&amp;$B6,'3'!$L$10:$M$49,2,FALSE),0)</f>
        <v>127.99413935555813</v>
      </c>
      <c r="V6" s="141">
        <f>IFERROR(VLOOKUP($A6&amp;$B6,'4'!$L$10:$M$49,2,FALSE),0)</f>
        <v>123.75</v>
      </c>
      <c r="W6" s="141">
        <f>IFERROR(VLOOKUP($A6&amp;$B6,'5'!$L$10:$M$49,2,FALSE),0)</f>
        <v>172.125</v>
      </c>
      <c r="X6" s="141">
        <f>IFERROR(VLOOKUP($A6&amp;$B6,'6'!$L$10:$M$49,2,FALSE),0)</f>
        <v>163.23865185855411</v>
      </c>
      <c r="Y6" s="141">
        <f>IFERROR(VLOOKUP($A6&amp;$B6,'7'!$L$10:$M$49,2,FALSE),0)</f>
        <v>0</v>
      </c>
      <c r="Z6" s="141">
        <f>IFERROR(VLOOKUP($A6&amp;$B6,'8'!$L$10:$M$49,2,FALSE),0)</f>
        <v>0</v>
      </c>
      <c r="AA6" s="141">
        <f>IFERROR(VLOOKUP($A6&amp;$B6,'9'!$L$10:$M$49,2,FALSE),0)</f>
        <v>0</v>
      </c>
      <c r="AB6" s="141">
        <f>IFERROR(VLOOKUP($A6&amp;$B6,'10'!$L$10:$M$49,2,FALSE),0)</f>
        <v>187.5</v>
      </c>
      <c r="AC6" s="141">
        <f>IFERROR(VLOOKUP($A6&amp;$B6,'11'!$L$10:$M$49,2,FALSE),0)</f>
        <v>258.75</v>
      </c>
      <c r="AD6" s="141">
        <v>0</v>
      </c>
      <c r="AE6" s="141">
        <f>IFERROR(VLOOKUP($A6&amp;$B6,'13'!$L$10:$M$49,2,FALSE),0)</f>
        <v>0</v>
      </c>
      <c r="AF6" s="141">
        <f>IFERROR(VLOOKUP($A6&amp;$B6,'14'!$L$10:$M$49,2,FALSE),0)</f>
        <v>194.25</v>
      </c>
      <c r="AG6" s="149">
        <v>0</v>
      </c>
      <c r="AH6" s="165">
        <f t="shared" ref="AH6:AH37" si="1">LARGE(S6:AG6,1)+LARGE(S6:AG6,2)+LARGE(S6:AG6,3)</f>
        <v>660.01438998614344</v>
      </c>
      <c r="AI6" s="152">
        <f t="shared" ref="AI6:AI37" si="2">LARGE(S6:AG6,1)+LARGE(S6:AG6,2)+LARGE(S6:AG6,3)</f>
        <v>660.01438998614344</v>
      </c>
      <c r="AJ6" s="155">
        <f t="shared" ref="AJ6:AJ35" si="3">RANK(AI6,AI$6:AI$120)</f>
        <v>1</v>
      </c>
      <c r="AK6" s="158">
        <f>(RANK(AW6,$AW$6:$AW$134,0)-AJ6)</f>
        <v>1</v>
      </c>
      <c r="AM6" s="112" t="str">
        <f t="shared" ref="AM6:AM37" si="4">A6&amp;B6</f>
        <v>СеменоваПолина</v>
      </c>
      <c r="AN6" s="112">
        <f t="shared" ref="AN6:AN37" si="5">LARGE($D6:$R6,1)+LARGE($D6:$R6,2)+LARGE($D6:$R6,3)</f>
        <v>632.4997637084175</v>
      </c>
      <c r="AO6" s="112">
        <f t="shared" ref="AO6:AO37" si="6">LARGE($E6:$S6,1)+LARGE($E6:$S6,2)+LARGE($E6:$S6,3)</f>
        <v>617.89950967484606</v>
      </c>
      <c r="AP6" s="112">
        <f t="shared" ref="AP6:AP37" si="7">LARGE($F6:$T6,1)+LARGE($F6:$T6,2)+LARGE($F6:$T6,3)</f>
        <v>634.96869914910644</v>
      </c>
      <c r="AQ6" s="112">
        <f t="shared" ref="AQ6:AQ37" si="8">LARGE($G6:$U6,1)+LARGE($G6:$U6,2)+LARGE($G6:$U6,3)</f>
        <v>634.96869914910644</v>
      </c>
      <c r="AR6" s="112">
        <f t="shared" ref="AR6:AR37" si="9">LARGE($G6:$V6,1)+LARGE($G6:$V6,2)+LARGE($G6:$V6,3)</f>
        <v>634.96869914910644</v>
      </c>
      <c r="AS6" s="112">
        <f t="shared" ref="AS6:AS37" si="10">LARGE($H6:$W6,1)+LARGE($H6:$W6,2)+LARGE($H6:$W6,3)</f>
        <v>620.0845904980265</v>
      </c>
      <c r="AT6" s="112">
        <f t="shared" ref="AT6:AT37" si="11">LARGE($I6:$X6,1)+LARGE($I6:$X6,2)+LARGE($I6:$X6,3)</f>
        <v>602.26438998614344</v>
      </c>
      <c r="AU6" s="112">
        <f t="shared" ref="AU6:AU37" si="12">LARGE($I6:$Y6,1)+LARGE($I6:$Y6,2)+LARGE($I6:$Y6,3)</f>
        <v>602.26438998614344</v>
      </c>
      <c r="AV6" s="112">
        <f t="shared" ref="AV6:AV37" si="13">LARGE($J6:$Z6,1)+LARGE($J6:$Z6,2)+LARGE($J6:$Z6,3)</f>
        <v>602.26438998614344</v>
      </c>
      <c r="AW6" s="112">
        <f t="shared" ref="AW6:AW37" si="14">LARGE($K6:$AA6,1)+LARGE($K6:$AA6,2)+LARGE($K6:$AA6,3)</f>
        <v>602.26438998614344</v>
      </c>
      <c r="AX6" s="112">
        <f t="shared" ref="AX6:AX37" si="15">LARGE($L6:$AB6,1)+LARGE($L6:$AB6,2)+LARGE($L6:$AB6,3)</f>
        <v>617.63938998614344</v>
      </c>
      <c r="AY6" s="112">
        <f t="shared" ref="AY6:AY37" si="16">LARGE($L6:$AC6,1)+LARGE($L6:$AC6,2)+LARGE($L6:$AC6,3)</f>
        <v>688.88938998614344</v>
      </c>
      <c r="AZ6" s="112">
        <f>LARGE($M6:$AD6,1)+LARGE($M6:$AD6,2)+LARGE($M6:$AD6,3)</f>
        <v>688.88938998614344</v>
      </c>
      <c r="BA6" s="112">
        <f>LARGE($M6:$AE6,1)+LARGE($M6:$AE6,2)+LARGE($M6:$AE6,3)</f>
        <v>688.88938998614344</v>
      </c>
      <c r="BB6" s="112"/>
    </row>
    <row r="7" spans="1:54" x14ac:dyDescent="0.2">
      <c r="A7" s="124" t="s">
        <v>64</v>
      </c>
      <c r="B7" s="16" t="s">
        <v>65</v>
      </c>
      <c r="C7" s="125" t="s">
        <v>7</v>
      </c>
      <c r="D7" s="147">
        <v>81.818181818181813</v>
      </c>
      <c r="E7" s="148">
        <v>0</v>
      </c>
      <c r="F7" s="148">
        <v>76.958763059613773</v>
      </c>
      <c r="G7" s="148">
        <v>0</v>
      </c>
      <c r="H7" s="148">
        <v>64.581368174040236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4"/>
      <c r="P7" s="144"/>
      <c r="Q7" s="144"/>
      <c r="R7" s="144"/>
      <c r="S7" s="141">
        <f>IFERROR(VLOOKUP($A7&amp;$B7,'1'!$L$10:$M$49,2,FALSE),0)</f>
        <v>225.02788119871036</v>
      </c>
      <c r="T7" s="141">
        <f>IFERROR(VLOOKUP($A7&amp;$B7,'2'!$L$10:$M$49,2,FALSE),0)</f>
        <v>175.96223148822196</v>
      </c>
      <c r="U7" s="141">
        <f>IFERROR(VLOOKUP($A7&amp;$B7,'3'!$L$10:$M$49,2,FALSE),0)</f>
        <v>95.130779250752653</v>
      </c>
      <c r="V7" s="141">
        <v>0</v>
      </c>
      <c r="W7" s="141">
        <f>IFERROR(VLOOKUP($A7&amp;$B7,'5'!$L$10:$M$49,2,FALSE),0)</f>
        <v>0</v>
      </c>
      <c r="X7" s="141">
        <f>IFERROR(VLOOKUP($A7&amp;$B7,'6'!$L$10:$M$49,2,FALSE),0)</f>
        <v>122.90910257585249</v>
      </c>
      <c r="Y7" s="141">
        <f>IFERROR(VLOOKUP($A7&amp;$B7,'7'!$L$10:$M$49,2,FALSE),0)</f>
        <v>0</v>
      </c>
      <c r="Z7" s="141">
        <f>IFERROR(VLOOKUP($A7&amp;$B7,'8'!$L$10:$M$49,2,FALSE),0)</f>
        <v>0</v>
      </c>
      <c r="AA7" s="141">
        <f>IFERROR(VLOOKUP($A7&amp;$B7,'9'!$L$10:$M$49,2,FALSE),0)</f>
        <v>205.08642696295217</v>
      </c>
      <c r="AB7" s="141">
        <f>IFERROR(VLOOKUP($A7&amp;$B7,'10'!$L$10:$M$49,2,FALSE),0)</f>
        <v>0</v>
      </c>
      <c r="AC7" s="141">
        <v>0</v>
      </c>
      <c r="AD7" s="141">
        <v>0</v>
      </c>
      <c r="AE7" s="141">
        <f>IFERROR(VLOOKUP($A7&amp;$B7,'13'!$L$10:$M$49,2,FALSE),0)</f>
        <v>0</v>
      </c>
      <c r="AF7" s="141">
        <f>IFERROR(VLOOKUP($A7&amp;$B7,'14'!$L$10:$M$49,2,FALSE),0)</f>
        <v>123.375</v>
      </c>
      <c r="AG7" s="149">
        <v>0</v>
      </c>
      <c r="AH7" s="166">
        <f t="shared" si="1"/>
        <v>606.07653964988447</v>
      </c>
      <c r="AI7" s="152">
        <f t="shared" si="2"/>
        <v>606.07653964988447</v>
      </c>
      <c r="AJ7" s="155">
        <f t="shared" si="3"/>
        <v>2</v>
      </c>
      <c r="AK7" s="158">
        <f t="shared" ref="AK7:AK35" si="17">(RANK(AW7,$AW$6:$AW$134,0)-AJ7)</f>
        <v>-1</v>
      </c>
      <c r="AM7" s="112" t="str">
        <f t="shared" si="4"/>
        <v>КузнецоваДарья</v>
      </c>
      <c r="AN7" s="112">
        <f t="shared" si="5"/>
        <v>223.35831305183581</v>
      </c>
      <c r="AO7" s="112">
        <f t="shared" si="6"/>
        <v>366.56801243236436</v>
      </c>
      <c r="AP7" s="112">
        <f t="shared" si="7"/>
        <v>477.94887574654609</v>
      </c>
      <c r="AQ7" s="112">
        <f t="shared" si="8"/>
        <v>496.12089193768497</v>
      </c>
      <c r="AR7" s="112">
        <f t="shared" si="9"/>
        <v>496.12089193768497</v>
      </c>
      <c r="AS7" s="112">
        <f t="shared" si="10"/>
        <v>496.12089193768497</v>
      </c>
      <c r="AT7" s="112">
        <f t="shared" si="11"/>
        <v>523.89921526278476</v>
      </c>
      <c r="AU7" s="112">
        <f t="shared" si="12"/>
        <v>523.89921526278476</v>
      </c>
      <c r="AV7" s="112">
        <f t="shared" si="13"/>
        <v>523.89921526278476</v>
      </c>
      <c r="AW7" s="112">
        <f t="shared" si="14"/>
        <v>606.07653964988447</v>
      </c>
      <c r="AX7" s="112">
        <f t="shared" si="15"/>
        <v>606.07653964988447</v>
      </c>
      <c r="AY7" s="112">
        <f t="shared" si="16"/>
        <v>606.07653964988447</v>
      </c>
      <c r="AZ7" s="112">
        <f t="shared" ref="AZ7:AZ70" si="18">LARGE($M7:$AD7,1)+LARGE($M7:$AD7,2)+LARGE($M7:$AD7,3)</f>
        <v>606.07653964988447</v>
      </c>
      <c r="BA7" s="112">
        <f t="shared" ref="BA7:BA70" si="19">LARGE($M7:$AE7,1)+LARGE($M7:$AE7,2)+LARGE($M7:$AE7,3)</f>
        <v>606.07653964988447</v>
      </c>
      <c r="BB7" s="112"/>
    </row>
    <row r="8" spans="1:54" x14ac:dyDescent="0.2">
      <c r="A8" s="124" t="s">
        <v>60</v>
      </c>
      <c r="B8" s="16" t="s">
        <v>61</v>
      </c>
      <c r="C8" s="125" t="s">
        <v>7</v>
      </c>
      <c r="D8" s="147">
        <v>81.818181818181813</v>
      </c>
      <c r="E8" s="148">
        <v>87.190150010800608</v>
      </c>
      <c r="F8" s="148">
        <v>90.058126984654407</v>
      </c>
      <c r="G8" s="148">
        <v>57.83415788130732</v>
      </c>
      <c r="H8" s="148">
        <v>75.978080204753212</v>
      </c>
      <c r="I8" s="148">
        <v>0</v>
      </c>
      <c r="J8" s="148">
        <v>124.643075819559</v>
      </c>
      <c r="K8" s="148">
        <v>0</v>
      </c>
      <c r="L8" s="148">
        <v>0</v>
      </c>
      <c r="M8" s="148">
        <v>94.811820165791858</v>
      </c>
      <c r="N8" s="148">
        <v>0</v>
      </c>
      <c r="O8" s="144"/>
      <c r="P8" s="144"/>
      <c r="Q8" s="144"/>
      <c r="R8" s="144"/>
      <c r="S8" s="141">
        <f>IFERROR(VLOOKUP($A8&amp;$B8,'1'!$L$10:$M$49,2,FALSE),0)</f>
        <v>49.506133863716286</v>
      </c>
      <c r="T8" s="141">
        <f>IFERROR(VLOOKUP($A8&amp;$B8,'2'!$L$10:$M$49,2,FALSE),0)</f>
        <v>97.296763293487444</v>
      </c>
      <c r="U8" s="141">
        <f>IFERROR(VLOOKUP($A8&amp;$B8,'3'!$L$10:$M$49,2,FALSE),0)</f>
        <v>69.186021273274662</v>
      </c>
      <c r="V8" s="141">
        <v>0</v>
      </c>
      <c r="W8" s="141">
        <f>IFERROR(VLOOKUP($A8&amp;$B8,'5'!$L$10:$M$49,2,FALSE),0)</f>
        <v>172.125</v>
      </c>
      <c r="X8" s="141">
        <f>IFERROR(VLOOKUP($A8&amp;$B8,'6'!$L$10:$M$49,2,FALSE),0)</f>
        <v>0</v>
      </c>
      <c r="Y8" s="141">
        <f>IFERROR(VLOOKUP($A8&amp;$B8,'7'!$L$10:$M$49,2,FALSE),0)</f>
        <v>0</v>
      </c>
      <c r="Z8" s="141">
        <f>IFERROR(VLOOKUP($A8&amp;$B8,'8'!$L$10:$M$49,2,FALSE),0)</f>
        <v>0</v>
      </c>
      <c r="AA8" s="141">
        <f>IFERROR(VLOOKUP($A8&amp;$B8,'9'!$L$10:$M$49,2,FALSE),0)</f>
        <v>174.32346291850936</v>
      </c>
      <c r="AB8" s="141">
        <f>IFERROR(VLOOKUP($A8&amp;$B8,'10'!$L$10:$M$49,2,FALSE),0)</f>
        <v>0</v>
      </c>
      <c r="AC8" s="141">
        <v>0</v>
      </c>
      <c r="AD8" s="141">
        <v>0</v>
      </c>
      <c r="AE8" s="141">
        <f>IFERROR(VLOOKUP($A8&amp;$B8,'13'!$L$10:$M$49,2,FALSE),0)</f>
        <v>0</v>
      </c>
      <c r="AF8" s="141">
        <f>IFERROR(VLOOKUP($A8&amp;$B8,'14'!$L$10:$M$49,2,FALSE),0)</f>
        <v>194.25</v>
      </c>
      <c r="AG8" s="149">
        <v>0</v>
      </c>
      <c r="AH8" s="166">
        <f t="shared" si="1"/>
        <v>540.69846291850934</v>
      </c>
      <c r="AI8" s="152">
        <f t="shared" si="2"/>
        <v>540.69846291850934</v>
      </c>
      <c r="AJ8" s="155">
        <f t="shared" si="3"/>
        <v>3</v>
      </c>
      <c r="AK8" s="158">
        <f t="shared" si="17"/>
        <v>2</v>
      </c>
      <c r="AM8" s="112" t="str">
        <f t="shared" si="4"/>
        <v>ЛысенкоКристина</v>
      </c>
      <c r="AN8" s="112">
        <f t="shared" si="5"/>
        <v>309.51302297000524</v>
      </c>
      <c r="AO8" s="112">
        <f t="shared" si="6"/>
        <v>309.51302297000524</v>
      </c>
      <c r="AP8" s="112">
        <f t="shared" si="7"/>
        <v>316.7516592788383</v>
      </c>
      <c r="AQ8" s="112">
        <f t="shared" si="8"/>
        <v>316.7516592788383</v>
      </c>
      <c r="AR8" s="112">
        <f t="shared" si="9"/>
        <v>316.7516592788383</v>
      </c>
      <c r="AS8" s="112">
        <f t="shared" si="10"/>
        <v>394.06483911304645</v>
      </c>
      <c r="AT8" s="112">
        <f t="shared" si="11"/>
        <v>394.06483911304645</v>
      </c>
      <c r="AU8" s="112">
        <f t="shared" si="12"/>
        <v>394.06483911304645</v>
      </c>
      <c r="AV8" s="112">
        <f t="shared" si="13"/>
        <v>394.06483911304645</v>
      </c>
      <c r="AW8" s="112">
        <f t="shared" si="14"/>
        <v>443.74522621199679</v>
      </c>
      <c r="AX8" s="112">
        <f t="shared" si="15"/>
        <v>443.74522621199679</v>
      </c>
      <c r="AY8" s="112">
        <f t="shared" si="16"/>
        <v>443.74522621199679</v>
      </c>
      <c r="AZ8" s="112">
        <f t="shared" si="18"/>
        <v>443.74522621199679</v>
      </c>
      <c r="BA8" s="112">
        <f t="shared" si="19"/>
        <v>443.74522621199679</v>
      </c>
      <c r="BB8" s="112"/>
    </row>
    <row r="9" spans="1:54" x14ac:dyDescent="0.2">
      <c r="A9" s="124" t="s">
        <v>56</v>
      </c>
      <c r="B9" s="16" t="s">
        <v>57</v>
      </c>
      <c r="C9" s="125" t="s">
        <v>7</v>
      </c>
      <c r="D9" s="147">
        <v>151.36363636363635</v>
      </c>
      <c r="E9" s="148">
        <v>102.03102660838367</v>
      </c>
      <c r="F9" s="148">
        <v>163.74204906300804</v>
      </c>
      <c r="G9" s="148">
        <v>204.8293091629634</v>
      </c>
      <c r="H9" s="148">
        <v>104.46986028153569</v>
      </c>
      <c r="I9" s="148">
        <v>0</v>
      </c>
      <c r="J9" s="148">
        <v>146.63891272889288</v>
      </c>
      <c r="K9" s="148">
        <v>0</v>
      </c>
      <c r="L9" s="148">
        <v>0</v>
      </c>
      <c r="M9" s="148">
        <v>128.12408130512412</v>
      </c>
      <c r="N9" s="148">
        <v>0</v>
      </c>
      <c r="O9" s="144"/>
      <c r="P9" s="144"/>
      <c r="Q9" s="144"/>
      <c r="R9" s="144"/>
      <c r="S9" s="141">
        <f>IFERROR(VLOOKUP($A9&amp;$B9,'1'!$L$10:$M$49,2,FALSE),0)</f>
        <v>191.27369901890381</v>
      </c>
      <c r="T9" s="141">
        <f>IFERROR(VLOOKUP($A9&amp;$B9,'2'!$L$10:$M$49,2,FALSE),0)</f>
        <v>153.19064858974616</v>
      </c>
      <c r="U9" s="141">
        <f>IFERROR(VLOOKUP($A9&amp;$B9,'3'!$L$10:$M$49,2,FALSE),0)</f>
        <v>172.96505318318665</v>
      </c>
      <c r="V9" s="141">
        <v>0</v>
      </c>
      <c r="W9" s="141">
        <f>IFERROR(VLOOKUP($A9&amp;$B9,'5'!$L$10:$M$49,2,FALSE),0)</f>
        <v>0</v>
      </c>
      <c r="X9" s="141">
        <f>IFERROR(VLOOKUP($A9&amp;$B9,'6'!$L$10:$M$49,2,FALSE),0)</f>
        <v>142.11364985332943</v>
      </c>
      <c r="Y9" s="141">
        <f>IFERROR(VLOOKUP($A9&amp;$B9,'7'!$L$10:$M$49,2,FALSE),0)</f>
        <v>0</v>
      </c>
      <c r="Z9" s="141">
        <f>IFERROR(VLOOKUP($A9&amp;$B9,'8'!$L$10:$M$49,2,FALSE),0)</f>
        <v>88.206289455433435</v>
      </c>
      <c r="AA9" s="141">
        <f>IFERROR(VLOOKUP($A9&amp;$B9,'9'!$L$10:$M$49,2,FALSE),0)</f>
        <v>131.25531325628941</v>
      </c>
      <c r="AB9" s="141">
        <f>IFERROR(VLOOKUP($A9&amp;$B9,'10'!$L$10:$M$49,2,FALSE),0)</f>
        <v>0</v>
      </c>
      <c r="AC9" s="141">
        <v>0</v>
      </c>
      <c r="AD9" s="141">
        <v>0</v>
      </c>
      <c r="AE9" s="141">
        <f>IFERROR(VLOOKUP($A9&amp;$B9,'13'!$L$10:$M$49,2,FALSE),0)</f>
        <v>0</v>
      </c>
      <c r="AF9" s="141">
        <f>IFERROR(VLOOKUP($A9&amp;$B9,'14'!$L$10:$M$49,2,FALSE),0)</f>
        <v>63</v>
      </c>
      <c r="AG9" s="149">
        <v>0</v>
      </c>
      <c r="AH9" s="166">
        <f t="shared" si="1"/>
        <v>517.42940079183666</v>
      </c>
      <c r="AI9" s="152">
        <f t="shared" si="2"/>
        <v>517.42940079183666</v>
      </c>
      <c r="AJ9" s="155">
        <f t="shared" si="3"/>
        <v>4</v>
      </c>
      <c r="AK9" s="158">
        <f t="shared" si="17"/>
        <v>-1</v>
      </c>
      <c r="AM9" s="112" t="str">
        <f t="shared" si="4"/>
        <v>БабийАнжелика</v>
      </c>
      <c r="AN9" s="112">
        <f t="shared" si="5"/>
        <v>519.93499458960775</v>
      </c>
      <c r="AO9" s="112">
        <f t="shared" si="6"/>
        <v>559.84505724487531</v>
      </c>
      <c r="AP9" s="112">
        <f t="shared" si="7"/>
        <v>559.84505724487531</v>
      </c>
      <c r="AQ9" s="112">
        <f t="shared" si="8"/>
        <v>569.06806136505384</v>
      </c>
      <c r="AR9" s="112">
        <f t="shared" si="9"/>
        <v>569.06806136505384</v>
      </c>
      <c r="AS9" s="112">
        <f t="shared" si="10"/>
        <v>517.42940079183666</v>
      </c>
      <c r="AT9" s="112">
        <f t="shared" si="11"/>
        <v>517.42940079183666</v>
      </c>
      <c r="AU9" s="112">
        <f t="shared" si="12"/>
        <v>517.42940079183666</v>
      </c>
      <c r="AV9" s="112">
        <f t="shared" si="13"/>
        <v>517.42940079183666</v>
      </c>
      <c r="AW9" s="112">
        <f t="shared" si="14"/>
        <v>517.42940079183666</v>
      </c>
      <c r="AX9" s="112">
        <f t="shared" si="15"/>
        <v>517.42940079183666</v>
      </c>
      <c r="AY9" s="112">
        <f t="shared" si="16"/>
        <v>517.42940079183666</v>
      </c>
      <c r="AZ9" s="112">
        <f t="shared" si="18"/>
        <v>517.42940079183666</v>
      </c>
      <c r="BA9" s="112">
        <f t="shared" si="19"/>
        <v>517.42940079183666</v>
      </c>
      <c r="BB9" s="112"/>
    </row>
    <row r="10" spans="1:54" x14ac:dyDescent="0.2">
      <c r="A10" s="124" t="s">
        <v>58</v>
      </c>
      <c r="B10" s="16" t="s">
        <v>59</v>
      </c>
      <c r="C10" s="125" t="s">
        <v>7</v>
      </c>
      <c r="D10" s="147">
        <v>0</v>
      </c>
      <c r="E10" s="148">
        <v>74.204382987915409</v>
      </c>
      <c r="F10" s="148">
        <v>121.16911630662592</v>
      </c>
      <c r="G10" s="148">
        <v>0</v>
      </c>
      <c r="H10" s="148">
        <v>89.27424424058502</v>
      </c>
      <c r="I10" s="148">
        <v>0</v>
      </c>
      <c r="J10" s="148">
        <v>0</v>
      </c>
      <c r="K10" s="148">
        <v>0</v>
      </c>
      <c r="L10" s="148">
        <v>0</v>
      </c>
      <c r="M10" s="148">
        <v>128.12408130512412</v>
      </c>
      <c r="N10" s="148">
        <v>0</v>
      </c>
      <c r="O10" s="144"/>
      <c r="P10" s="144"/>
      <c r="Q10" s="144"/>
      <c r="R10" s="144"/>
      <c r="S10" s="141">
        <f>IFERROR(VLOOKUP($A10&amp;$B10,'1'!$L$10:$M$49,2,FALSE),0)</f>
        <v>191.27369901890381</v>
      </c>
      <c r="T10" s="141">
        <f>IFERROR(VLOOKUP($A10&amp;$B10,'2'!$L$10:$M$49,2,FALSE),0)</f>
        <v>0</v>
      </c>
      <c r="U10" s="141">
        <f>IFERROR(VLOOKUP($A10&amp;$B10,'3'!$L$10:$M$49,2,FALSE),0)</f>
        <v>110.69763403723945</v>
      </c>
      <c r="V10" s="141">
        <v>0</v>
      </c>
      <c r="W10" s="141">
        <f>IFERROR(VLOOKUP($A10&amp;$B10,'5'!$L$10:$M$49,2,FALSE),0)</f>
        <v>129.6</v>
      </c>
      <c r="X10" s="141">
        <f>IFERROR(VLOOKUP($A10&amp;$B10,'6'!$L$10:$M$49,2,FALSE),0)</f>
        <v>90.261372204141679</v>
      </c>
      <c r="Y10" s="141">
        <f>IFERROR(VLOOKUP($A10&amp;$B10,'7'!$L$10:$M$49,2,FALSE),0)</f>
        <v>0</v>
      </c>
      <c r="Z10" s="141">
        <f>IFERROR(VLOOKUP($A10&amp;$B10,'8'!$L$10:$M$49,2,FALSE),0)</f>
        <v>0</v>
      </c>
      <c r="AA10" s="141">
        <f>IFERROR(VLOOKUP($A10&amp;$B10,'9'!$L$10:$M$49,2,FALSE),0)</f>
        <v>151.76395595258461</v>
      </c>
      <c r="AB10" s="141">
        <f>IFERROR(VLOOKUP($A10&amp;$B10,'10'!$L$10:$M$49,2,FALSE),0)</f>
        <v>0</v>
      </c>
      <c r="AC10" s="141">
        <v>0</v>
      </c>
      <c r="AD10" s="141">
        <f>IFERROR(VLOOKUP($A10&amp;$B10,'12'!$L$10:$M$49,2,FALSE),0)</f>
        <v>134.4</v>
      </c>
      <c r="AE10" s="141">
        <f>IFERROR(VLOOKUP($A10&amp;$B10,'13'!$L$10:$M$49,2,FALSE),0)</f>
        <v>0</v>
      </c>
      <c r="AF10" s="141">
        <f>IFERROR(VLOOKUP($A10&amp;$B10,'14'!$L$10:$M$49,2,FALSE),0)</f>
        <v>0</v>
      </c>
      <c r="AG10" s="149">
        <v>0</v>
      </c>
      <c r="AH10" s="166">
        <f t="shared" si="1"/>
        <v>477.43765497148843</v>
      </c>
      <c r="AI10" s="152">
        <f t="shared" si="2"/>
        <v>477.43765497148843</v>
      </c>
      <c r="AJ10" s="155">
        <f t="shared" si="3"/>
        <v>5</v>
      </c>
      <c r="AK10" s="158">
        <f t="shared" si="17"/>
        <v>-1</v>
      </c>
      <c r="AM10" s="112" t="str">
        <f t="shared" si="4"/>
        <v>КулагинаЮлия</v>
      </c>
      <c r="AN10" s="112">
        <f t="shared" si="5"/>
        <v>338.56744185233504</v>
      </c>
      <c r="AO10" s="112">
        <f t="shared" si="6"/>
        <v>440.5668966306539</v>
      </c>
      <c r="AP10" s="112">
        <f t="shared" si="7"/>
        <v>440.5668966306539</v>
      </c>
      <c r="AQ10" s="112">
        <f t="shared" si="8"/>
        <v>430.09541436126744</v>
      </c>
      <c r="AR10" s="112">
        <f t="shared" si="9"/>
        <v>430.09541436126744</v>
      </c>
      <c r="AS10" s="112">
        <f t="shared" si="10"/>
        <v>448.99778032402799</v>
      </c>
      <c r="AT10" s="112">
        <f t="shared" si="11"/>
        <v>448.99778032402799</v>
      </c>
      <c r="AU10" s="112">
        <f t="shared" si="12"/>
        <v>448.99778032402799</v>
      </c>
      <c r="AV10" s="112">
        <f t="shared" si="13"/>
        <v>448.99778032402799</v>
      </c>
      <c r="AW10" s="112">
        <f t="shared" si="14"/>
        <v>472.63765497148847</v>
      </c>
      <c r="AX10" s="112">
        <f t="shared" si="15"/>
        <v>472.63765497148847</v>
      </c>
      <c r="AY10" s="112">
        <f t="shared" si="16"/>
        <v>472.63765497148847</v>
      </c>
      <c r="AZ10" s="112">
        <f t="shared" si="18"/>
        <v>477.43765497148843</v>
      </c>
      <c r="BA10" s="112">
        <f t="shared" si="19"/>
        <v>477.43765497148843</v>
      </c>
      <c r="BB10" s="112"/>
    </row>
    <row r="11" spans="1:54" x14ac:dyDescent="0.2">
      <c r="A11" s="124" t="s">
        <v>62</v>
      </c>
      <c r="B11" s="16" t="s">
        <v>63</v>
      </c>
      <c r="C11" s="125" t="s">
        <v>7</v>
      </c>
      <c r="D11" s="147">
        <v>51.136363636363633</v>
      </c>
      <c r="E11" s="148">
        <v>44.522629792749242</v>
      </c>
      <c r="F11" s="148">
        <v>55.672296681422729</v>
      </c>
      <c r="G11" s="148">
        <v>0</v>
      </c>
      <c r="H11" s="148">
        <v>45.58684812285194</v>
      </c>
      <c r="I11" s="148">
        <v>0</v>
      </c>
      <c r="J11" s="148">
        <v>108.51279541938072</v>
      </c>
      <c r="K11" s="148">
        <v>0</v>
      </c>
      <c r="L11" s="148">
        <v>0</v>
      </c>
      <c r="M11" s="148">
        <v>81.999412035279448</v>
      </c>
      <c r="N11" s="148">
        <v>0</v>
      </c>
      <c r="O11" s="144"/>
      <c r="P11" s="144"/>
      <c r="Q11" s="144"/>
      <c r="R11" s="144"/>
      <c r="S11" s="141">
        <f>IFERROR(VLOOKUP($A11&amp;$B11,'1'!$L$10:$M$49,2,FALSE),0)</f>
        <v>123.76533465929069</v>
      </c>
      <c r="T11" s="141">
        <f>IFERROR(VLOOKUP($A11&amp;$B11,'2'!$L$10:$M$49,2,FALSE),0)</f>
        <v>132.48920959113181</v>
      </c>
      <c r="U11" s="141">
        <f>IFERROR(VLOOKUP($A11&amp;$B11,'3'!$L$10:$M$49,2,FALSE),0)</f>
        <v>147.02029520570863</v>
      </c>
      <c r="V11" s="141">
        <v>0</v>
      </c>
      <c r="W11" s="141">
        <f>IFERROR(VLOOKUP($A11&amp;$B11,'5'!$L$10:$M$49,2,FALSE),0)</f>
        <v>0</v>
      </c>
      <c r="X11" s="141">
        <f>IFERROR(VLOOKUP($A11&amp;$B11,'6'!$L$10:$M$49,2,FALSE),0)</f>
        <v>46.090913465944681</v>
      </c>
      <c r="Y11" s="141">
        <f>IFERROR(VLOOKUP($A11&amp;$B11,'7'!$L$10:$M$49,2,FALSE),0)</f>
        <v>0</v>
      </c>
      <c r="Z11" s="141">
        <f>IFERROR(VLOOKUP($A11&amp;$B11,'8'!$L$10:$M$49,2,FALSE),0)</f>
        <v>0</v>
      </c>
      <c r="AA11" s="141">
        <f>IFERROR(VLOOKUP($A11&amp;$B11,'9'!$L$10:$M$49,2,FALSE),0)</f>
        <v>112.79753482962371</v>
      </c>
      <c r="AB11" s="141">
        <f>IFERROR(VLOOKUP($A11&amp;$B11,'10'!$L$10:$M$49,2,FALSE),0)</f>
        <v>0</v>
      </c>
      <c r="AC11" s="141">
        <v>0</v>
      </c>
      <c r="AD11" s="141">
        <v>0</v>
      </c>
      <c r="AE11" s="141">
        <f>IFERROR(VLOOKUP($A11&amp;$B11,'13'!$L$10:$M$49,2,FALSE),0)</f>
        <v>0</v>
      </c>
      <c r="AF11" s="141">
        <f>IFERROR(VLOOKUP($A11&amp;$B11,'14'!$L$10:$M$49,2,FALSE),0)</f>
        <v>0</v>
      </c>
      <c r="AG11" s="149">
        <v>0</v>
      </c>
      <c r="AH11" s="166">
        <f t="shared" si="1"/>
        <v>403.27483945613119</v>
      </c>
      <c r="AI11" s="152">
        <f t="shared" si="2"/>
        <v>403.27483945613119</v>
      </c>
      <c r="AJ11" s="155">
        <f t="shared" si="3"/>
        <v>6</v>
      </c>
      <c r="AK11" s="158">
        <f t="shared" si="17"/>
        <v>0</v>
      </c>
      <c r="AM11" s="112" t="str">
        <f t="shared" si="4"/>
        <v>СеменихинаОльга</v>
      </c>
      <c r="AN11" s="112">
        <f t="shared" si="5"/>
        <v>246.18450413608289</v>
      </c>
      <c r="AO11" s="112">
        <f t="shared" si="6"/>
        <v>314.27754211395086</v>
      </c>
      <c r="AP11" s="112">
        <f t="shared" si="7"/>
        <v>364.76733966980322</v>
      </c>
      <c r="AQ11" s="112">
        <f t="shared" si="8"/>
        <v>403.27483945613119</v>
      </c>
      <c r="AR11" s="112">
        <f t="shared" si="9"/>
        <v>403.27483945613119</v>
      </c>
      <c r="AS11" s="112">
        <f t="shared" si="10"/>
        <v>403.27483945613119</v>
      </c>
      <c r="AT11" s="112">
        <f t="shared" si="11"/>
        <v>403.27483945613119</v>
      </c>
      <c r="AU11" s="112">
        <f t="shared" si="12"/>
        <v>403.27483945613119</v>
      </c>
      <c r="AV11" s="112">
        <f t="shared" si="13"/>
        <v>403.27483945613119</v>
      </c>
      <c r="AW11" s="112">
        <f t="shared" si="14"/>
        <v>403.27483945613119</v>
      </c>
      <c r="AX11" s="112">
        <f t="shared" si="15"/>
        <v>403.27483945613119</v>
      </c>
      <c r="AY11" s="112">
        <f t="shared" si="16"/>
        <v>403.27483945613119</v>
      </c>
      <c r="AZ11" s="112">
        <f t="shared" si="18"/>
        <v>403.27483945613119</v>
      </c>
      <c r="BA11" s="112">
        <f t="shared" si="19"/>
        <v>403.27483945613119</v>
      </c>
      <c r="BB11" s="112"/>
    </row>
    <row r="12" spans="1:54" x14ac:dyDescent="0.2">
      <c r="A12" s="124" t="s">
        <v>135</v>
      </c>
      <c r="B12" s="16" t="s">
        <v>90</v>
      </c>
      <c r="C12" s="125" t="s">
        <v>7</v>
      </c>
      <c r="D12" s="147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4"/>
      <c r="P12" s="144"/>
      <c r="Q12" s="144"/>
      <c r="R12" s="144"/>
      <c r="S12" s="141">
        <f>IFERROR(VLOOKUP($A12&amp;$B12,'1'!$L$10:$M$49,2,FALSE),0)</f>
        <v>76.509479607561531</v>
      </c>
      <c r="T12" s="141">
        <f>IFERROR(VLOOKUP($A12&amp;$B12,'2'!$L$10:$M$49,2,FALSE),0)</f>
        <v>113.85791449237891</v>
      </c>
      <c r="U12" s="141">
        <f>IFERROR(VLOOKUP($A12&amp;$B12,'3'!$L$10:$M$49,2,FALSE),0)</f>
        <v>58.808118082283457</v>
      </c>
      <c r="V12" s="141">
        <v>0</v>
      </c>
      <c r="W12" s="141">
        <f>IFERROR(VLOOKUP($A12&amp;$B12,'5'!$L$10:$M$49,2,FALSE),0)</f>
        <v>0</v>
      </c>
      <c r="X12" s="141">
        <f>IFERROR(VLOOKUP($A12&amp;$B12,'6'!$L$10:$M$49,2,FALSE),0)</f>
        <v>0</v>
      </c>
      <c r="Y12" s="141">
        <f>IFERROR(VLOOKUP($A12&amp;$B12,'7'!$L$10:$M$49,2,FALSE),0)</f>
        <v>0</v>
      </c>
      <c r="Z12" s="141">
        <f>IFERROR(VLOOKUP($A12&amp;$B12,'8'!$L$10:$M$49,2,FALSE),0)</f>
        <v>0</v>
      </c>
      <c r="AA12" s="141">
        <f>IFERROR(VLOOKUP($A12&amp;$B12,'9'!$L$10:$M$49,2,FALSE),0)</f>
        <v>96.390620672587545</v>
      </c>
      <c r="AB12" s="141">
        <f>IFERROR(VLOOKUP($A12&amp;$B12,'10'!$L$10:$M$49,2,FALSE),0)</f>
        <v>0</v>
      </c>
      <c r="AC12" s="141">
        <v>0</v>
      </c>
      <c r="AD12" s="141">
        <v>0</v>
      </c>
      <c r="AE12" s="141">
        <f>IFERROR(VLOOKUP($A12&amp;$B12,'13'!$L$10:$M$49,2,FALSE),0)</f>
        <v>0</v>
      </c>
      <c r="AF12" s="141">
        <f>IFERROR(VLOOKUP($A12&amp;$B12,'14'!$L$10:$M$49,2,FALSE),0)</f>
        <v>0</v>
      </c>
      <c r="AG12" s="149">
        <v>0</v>
      </c>
      <c r="AH12" s="166">
        <f t="shared" si="1"/>
        <v>286.75801477252799</v>
      </c>
      <c r="AI12" s="152">
        <f t="shared" si="2"/>
        <v>286.75801477252799</v>
      </c>
      <c r="AJ12" s="155">
        <f t="shared" si="3"/>
        <v>7</v>
      </c>
      <c r="AK12" s="158">
        <f t="shared" si="17"/>
        <v>0</v>
      </c>
      <c r="AM12" s="112" t="str">
        <f t="shared" si="4"/>
        <v>ШабалкинаАлександра</v>
      </c>
      <c r="AN12" s="112">
        <f t="shared" si="5"/>
        <v>0</v>
      </c>
      <c r="AO12" s="112">
        <f t="shared" si="6"/>
        <v>76.509479607561531</v>
      </c>
      <c r="AP12" s="112">
        <f t="shared" si="7"/>
        <v>190.36739409994044</v>
      </c>
      <c r="AQ12" s="112">
        <f t="shared" si="8"/>
        <v>249.17551218222388</v>
      </c>
      <c r="AR12" s="112">
        <f t="shared" si="9"/>
        <v>249.17551218222388</v>
      </c>
      <c r="AS12" s="112">
        <f t="shared" si="10"/>
        <v>249.17551218222388</v>
      </c>
      <c r="AT12" s="112">
        <f t="shared" si="11"/>
        <v>249.17551218222388</v>
      </c>
      <c r="AU12" s="112">
        <f t="shared" si="12"/>
        <v>249.17551218222388</v>
      </c>
      <c r="AV12" s="112">
        <f t="shared" si="13"/>
        <v>249.17551218222388</v>
      </c>
      <c r="AW12" s="112">
        <f t="shared" si="14"/>
        <v>286.75801477252799</v>
      </c>
      <c r="AX12" s="112">
        <f t="shared" si="15"/>
        <v>286.75801477252799</v>
      </c>
      <c r="AY12" s="112">
        <f t="shared" si="16"/>
        <v>286.75801477252799</v>
      </c>
      <c r="AZ12" s="112">
        <f t="shared" si="18"/>
        <v>286.75801477252799</v>
      </c>
      <c r="BA12" s="112">
        <f t="shared" si="19"/>
        <v>286.75801477252799</v>
      </c>
      <c r="BB12" s="112"/>
    </row>
    <row r="13" spans="1:54" x14ac:dyDescent="0.2">
      <c r="A13" s="127" t="s">
        <v>74</v>
      </c>
      <c r="B13" s="19" t="s">
        <v>75</v>
      </c>
      <c r="C13" s="125" t="s">
        <v>7</v>
      </c>
      <c r="D13" s="147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80.651402000891096</v>
      </c>
      <c r="K13" s="148">
        <v>0</v>
      </c>
      <c r="L13" s="148">
        <v>0</v>
      </c>
      <c r="M13" s="148">
        <v>0</v>
      </c>
      <c r="N13" s="148">
        <v>0</v>
      </c>
      <c r="O13" s="144"/>
      <c r="P13" s="144"/>
      <c r="Q13" s="144"/>
      <c r="R13" s="144"/>
      <c r="S13" s="141">
        <f>IFERROR(VLOOKUP($A13&amp;$B13,'1'!$L$10:$M$49,2,FALSE),0)</f>
        <v>45.005576239742076</v>
      </c>
      <c r="T13" s="141">
        <f>IFERROR(VLOOKUP($A13&amp;$B13,'2'!$L$10:$M$49,2,FALSE),0)</f>
        <v>82.805755994457371</v>
      </c>
      <c r="U13" s="141">
        <f>IFERROR(VLOOKUP($A13&amp;$B13,'3'!$L$10:$M$49,2,FALSE),0)</f>
        <v>81.293574996097718</v>
      </c>
      <c r="V13" s="141">
        <v>0</v>
      </c>
      <c r="W13" s="141">
        <f>IFERROR(VLOOKUP($A13&amp;$B13,'5'!$L$10:$M$49,2,FALSE),0)</f>
        <v>0</v>
      </c>
      <c r="X13" s="141">
        <f>IFERROR(VLOOKUP($A13&amp;$B13,'6'!$L$10:$M$49,2,FALSE),0)</f>
        <v>0</v>
      </c>
      <c r="Y13" s="141">
        <f>IFERROR(VLOOKUP($A13&amp;$B13,'7'!$L$10:$M$49,2,FALSE),0)</f>
        <v>0</v>
      </c>
      <c r="Z13" s="141">
        <f>IFERROR(VLOOKUP($A13&amp;$B13,'8'!$L$10:$M$49,2,FALSE),0)</f>
        <v>0</v>
      </c>
      <c r="AA13" s="141">
        <f>IFERROR(VLOOKUP($A13&amp;$B13,'9'!$L$10:$M$49,2,FALSE),0)</f>
        <v>82.034570785180875</v>
      </c>
      <c r="AB13" s="141">
        <f>IFERROR(VLOOKUP($A13&amp;$B13,'10'!$L$10:$M$49,2,FALSE),0)</f>
        <v>0</v>
      </c>
      <c r="AC13" s="141">
        <v>0</v>
      </c>
      <c r="AD13" s="141">
        <v>0</v>
      </c>
      <c r="AE13" s="141">
        <f>IFERROR(VLOOKUP($A13&amp;$B13,'13'!$L$10:$M$49,2,FALSE),0)</f>
        <v>0</v>
      </c>
      <c r="AF13" s="141">
        <f>IFERROR(VLOOKUP($A13&amp;$B13,'14'!$L$10:$M$49,2,FALSE),0)</f>
        <v>0</v>
      </c>
      <c r="AG13" s="149">
        <v>0</v>
      </c>
      <c r="AH13" s="166">
        <f t="shared" si="1"/>
        <v>246.13390177573598</v>
      </c>
      <c r="AI13" s="152">
        <f t="shared" si="2"/>
        <v>246.13390177573598</v>
      </c>
      <c r="AJ13" s="155">
        <f t="shared" si="3"/>
        <v>8</v>
      </c>
      <c r="AK13" s="158">
        <f t="shared" si="17"/>
        <v>0</v>
      </c>
      <c r="AM13" s="112" t="str">
        <f t="shared" si="4"/>
        <v>АкуловаНадежда</v>
      </c>
      <c r="AN13" s="112">
        <f t="shared" si="5"/>
        <v>80.651402000891096</v>
      </c>
      <c r="AO13" s="112">
        <f t="shared" si="6"/>
        <v>125.65697824063318</v>
      </c>
      <c r="AP13" s="112">
        <f t="shared" si="7"/>
        <v>208.46273423509055</v>
      </c>
      <c r="AQ13" s="112">
        <f t="shared" si="8"/>
        <v>244.75073299144617</v>
      </c>
      <c r="AR13" s="112">
        <f t="shared" si="9"/>
        <v>244.75073299144617</v>
      </c>
      <c r="AS13" s="112">
        <f t="shared" si="10"/>
        <v>244.75073299144617</v>
      </c>
      <c r="AT13" s="112">
        <f t="shared" si="11"/>
        <v>244.75073299144617</v>
      </c>
      <c r="AU13" s="112">
        <f t="shared" si="12"/>
        <v>244.75073299144617</v>
      </c>
      <c r="AV13" s="112">
        <f t="shared" si="13"/>
        <v>244.75073299144617</v>
      </c>
      <c r="AW13" s="112">
        <f t="shared" si="14"/>
        <v>246.13390177573598</v>
      </c>
      <c r="AX13" s="112">
        <f t="shared" si="15"/>
        <v>246.13390177573598</v>
      </c>
      <c r="AY13" s="112">
        <f t="shared" si="16"/>
        <v>246.13390177573598</v>
      </c>
      <c r="AZ13" s="112">
        <f t="shared" si="18"/>
        <v>246.13390177573598</v>
      </c>
      <c r="BA13" s="112">
        <f t="shared" si="19"/>
        <v>246.13390177573598</v>
      </c>
      <c r="BB13" s="112"/>
    </row>
    <row r="14" spans="1:54" x14ac:dyDescent="0.2">
      <c r="A14" s="124" t="s">
        <v>138</v>
      </c>
      <c r="B14" s="16" t="s">
        <v>139</v>
      </c>
      <c r="C14" s="125" t="s">
        <v>7</v>
      </c>
      <c r="D14" s="147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4"/>
      <c r="P14" s="144"/>
      <c r="Q14" s="144"/>
      <c r="R14" s="144"/>
      <c r="S14" s="141">
        <f>IFERROR(VLOOKUP($A14&amp;$B14,'1'!$L$10:$M$49,2,FALSE),0)</f>
        <v>27.003345743845237</v>
      </c>
      <c r="T14" s="141">
        <f>IFERROR(VLOOKUP($A14&amp;$B14,'2'!$L$10:$M$49,2,FALSE),0)</f>
        <v>70.384892595288775</v>
      </c>
      <c r="U14" s="141">
        <f>IFERROR(VLOOKUP($A14&amp;$B14,'3'!$L$10:$M$49,2,FALSE),0)</f>
        <v>50.159865423124117</v>
      </c>
      <c r="V14" s="141">
        <v>0</v>
      </c>
      <c r="W14" s="141">
        <f>IFERROR(VLOOKUP($A14&amp;$B14,'5'!$L$10:$M$49,2,FALSE),0)</f>
        <v>0</v>
      </c>
      <c r="X14" s="141">
        <f>IFERROR(VLOOKUP($A14&amp;$B14,'6'!$L$10:$M$49,2,FALSE),0)</f>
        <v>0</v>
      </c>
      <c r="Y14" s="141">
        <f>IFERROR(VLOOKUP($A14&amp;$B14,'7'!$L$10:$M$49,2,FALSE),0)</f>
        <v>89.128525442600122</v>
      </c>
      <c r="Z14" s="141">
        <f>IFERROR(VLOOKUP($A14&amp;$B14,'8'!$L$10:$M$49,2,FALSE),0)</f>
        <v>0</v>
      </c>
      <c r="AA14" s="141">
        <f>IFERROR(VLOOKUP($A14&amp;$B14,'9'!$L$10:$M$49,2,FALSE),0)</f>
        <v>69.729385167403748</v>
      </c>
      <c r="AB14" s="141">
        <f>IFERROR(VLOOKUP($A14&amp;$B14,'10'!$L$10:$M$49,2,FALSE),0)</f>
        <v>0</v>
      </c>
      <c r="AC14" s="141">
        <v>0</v>
      </c>
      <c r="AD14" s="141">
        <v>0</v>
      </c>
      <c r="AE14" s="141">
        <f>IFERROR(VLOOKUP($A14&amp;$B14,'13'!$L$10:$M$49,2,FALSE),0)</f>
        <v>0</v>
      </c>
      <c r="AF14" s="141">
        <f>IFERROR(VLOOKUP($A14&amp;$B14,'14'!$L$10:$M$49,2,FALSE),0)</f>
        <v>36.75</v>
      </c>
      <c r="AG14" s="149">
        <v>0</v>
      </c>
      <c r="AH14" s="166">
        <f t="shared" si="1"/>
        <v>229.24280320529266</v>
      </c>
      <c r="AI14" s="152">
        <f t="shared" si="2"/>
        <v>229.24280320529266</v>
      </c>
      <c r="AJ14" s="155">
        <f t="shared" si="3"/>
        <v>9</v>
      </c>
      <c r="AK14" s="158">
        <f t="shared" si="17"/>
        <v>0</v>
      </c>
      <c r="AM14" s="112" t="str">
        <f t="shared" si="4"/>
        <v>СтавиноваСофья</v>
      </c>
      <c r="AN14" s="112">
        <f t="shared" si="5"/>
        <v>0</v>
      </c>
      <c r="AO14" s="112">
        <f t="shared" si="6"/>
        <v>27.003345743845237</v>
      </c>
      <c r="AP14" s="112">
        <f t="shared" si="7"/>
        <v>97.388238339134006</v>
      </c>
      <c r="AQ14" s="112">
        <f t="shared" si="8"/>
        <v>147.54810376225814</v>
      </c>
      <c r="AR14" s="112">
        <f t="shared" si="9"/>
        <v>147.54810376225814</v>
      </c>
      <c r="AS14" s="112">
        <f t="shared" si="10"/>
        <v>147.54810376225814</v>
      </c>
      <c r="AT14" s="112">
        <f t="shared" si="11"/>
        <v>147.54810376225814</v>
      </c>
      <c r="AU14" s="112">
        <f t="shared" si="12"/>
        <v>209.673283461013</v>
      </c>
      <c r="AV14" s="112">
        <f t="shared" si="13"/>
        <v>209.673283461013</v>
      </c>
      <c r="AW14" s="112">
        <f t="shared" si="14"/>
        <v>229.24280320529266</v>
      </c>
      <c r="AX14" s="112">
        <f t="shared" si="15"/>
        <v>229.24280320529266</v>
      </c>
      <c r="AY14" s="112">
        <f t="shared" si="16"/>
        <v>229.24280320529266</v>
      </c>
      <c r="AZ14" s="112">
        <f t="shared" si="18"/>
        <v>229.24280320529266</v>
      </c>
      <c r="BA14" s="112">
        <f t="shared" si="19"/>
        <v>229.24280320529266</v>
      </c>
      <c r="BB14" s="112"/>
    </row>
    <row r="15" spans="1:54" x14ac:dyDescent="0.2">
      <c r="A15" s="124" t="s">
        <v>140</v>
      </c>
      <c r="B15" s="16" t="s">
        <v>142</v>
      </c>
      <c r="C15" s="125" t="s">
        <v>141</v>
      </c>
      <c r="D15" s="147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4"/>
      <c r="P15" s="144"/>
      <c r="Q15" s="144"/>
      <c r="R15" s="144"/>
      <c r="S15" s="141">
        <f>IFERROR(VLOOKUP($A15&amp;$B15,'1'!$L$10:$M$49,2,FALSE),0)</f>
        <v>33.754182179806556</v>
      </c>
      <c r="T15" s="141">
        <f>IFERROR(VLOOKUP($A15&amp;$B15,'2'!$L$10:$M$49,2,FALSE),0)</f>
        <v>49.683453596674433</v>
      </c>
      <c r="U15" s="141">
        <f>IFERROR(VLOOKUP($A15&amp;$B15,'3'!$L$10:$M$49,2,FALSE),0)</f>
        <v>0</v>
      </c>
      <c r="V15" s="141">
        <v>0</v>
      </c>
      <c r="W15" s="141">
        <f>IFERROR(VLOOKUP($A15&amp;$B15,'5'!$L$10:$M$49,2,FALSE),0)</f>
        <v>0</v>
      </c>
      <c r="X15" s="141">
        <f>IFERROR(VLOOKUP($A15&amp;$B15,'6'!$L$10:$M$49,2,FALSE),0)</f>
        <v>0</v>
      </c>
      <c r="Y15" s="141">
        <f>IFERROR(VLOOKUP($A15&amp;$B15,'7'!$L$10:$M$49,2,FALSE),0)</f>
        <v>65.9551088275241</v>
      </c>
      <c r="Z15" s="141">
        <f>IFERROR(VLOOKUP($A15&amp;$B15,'8'!$L$10:$M$49,2,FALSE),0)</f>
        <v>0</v>
      </c>
      <c r="AA15" s="141">
        <f>IFERROR(VLOOKUP($A15&amp;$B15,'9'!$L$10:$M$49,2,FALSE),0)</f>
        <v>45.119013931849487</v>
      </c>
      <c r="AB15" s="141">
        <f>IFERROR(VLOOKUP($A15&amp;$B15,'10'!$L$10:$M$49,2,FALSE),0)</f>
        <v>0</v>
      </c>
      <c r="AC15" s="141">
        <v>0</v>
      </c>
      <c r="AD15" s="141">
        <v>0</v>
      </c>
      <c r="AE15" s="141">
        <f>IFERROR(VLOOKUP($A15&amp;$B15,'13'!$L$10:$M$49,2,FALSE),0)</f>
        <v>0</v>
      </c>
      <c r="AF15" s="141">
        <f>IFERROR(VLOOKUP($A15&amp;$B15,'14'!$L$10:$M$49,2,FALSE),0)</f>
        <v>0</v>
      </c>
      <c r="AG15" s="149">
        <v>0</v>
      </c>
      <c r="AH15" s="166">
        <f t="shared" si="1"/>
        <v>160.75757635604802</v>
      </c>
      <c r="AI15" s="152">
        <f t="shared" si="2"/>
        <v>160.75757635604802</v>
      </c>
      <c r="AJ15" s="155">
        <f t="shared" si="3"/>
        <v>10</v>
      </c>
      <c r="AK15" s="158">
        <f t="shared" si="17"/>
        <v>0</v>
      </c>
      <c r="AM15" s="112" t="str">
        <f t="shared" si="4"/>
        <v>ХарченкоАлла</v>
      </c>
      <c r="AN15" s="112">
        <f t="shared" si="5"/>
        <v>0</v>
      </c>
      <c r="AO15" s="112">
        <f t="shared" si="6"/>
        <v>33.754182179806556</v>
      </c>
      <c r="AP15" s="112">
        <f t="shared" si="7"/>
        <v>83.437635776480988</v>
      </c>
      <c r="AQ15" s="112">
        <f t="shared" si="8"/>
        <v>83.437635776480988</v>
      </c>
      <c r="AR15" s="112">
        <f t="shared" si="9"/>
        <v>83.437635776480988</v>
      </c>
      <c r="AS15" s="112">
        <f t="shared" si="10"/>
        <v>83.437635776480988</v>
      </c>
      <c r="AT15" s="112">
        <f t="shared" si="11"/>
        <v>83.437635776480988</v>
      </c>
      <c r="AU15" s="112">
        <f t="shared" si="12"/>
        <v>149.39274460400509</v>
      </c>
      <c r="AV15" s="112">
        <f t="shared" si="13"/>
        <v>149.39274460400509</v>
      </c>
      <c r="AW15" s="112">
        <f t="shared" si="14"/>
        <v>160.75757635604802</v>
      </c>
      <c r="AX15" s="112">
        <f t="shared" si="15"/>
        <v>160.75757635604802</v>
      </c>
      <c r="AY15" s="112">
        <f t="shared" si="16"/>
        <v>160.75757635604802</v>
      </c>
      <c r="AZ15" s="112">
        <f t="shared" si="18"/>
        <v>160.75757635604802</v>
      </c>
      <c r="BA15" s="112">
        <f t="shared" si="19"/>
        <v>160.75757635604802</v>
      </c>
      <c r="BB15" s="112"/>
    </row>
    <row r="16" spans="1:54" x14ac:dyDescent="0.2">
      <c r="A16" s="124" t="s">
        <v>136</v>
      </c>
      <c r="B16" s="16" t="s">
        <v>137</v>
      </c>
      <c r="C16" s="125" t="s">
        <v>7</v>
      </c>
      <c r="D16" s="147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4"/>
      <c r="P16" s="144"/>
      <c r="Q16" s="144"/>
      <c r="R16" s="144"/>
      <c r="S16" s="141">
        <f>IFERROR(VLOOKUP($A16&amp;$B16,'1'!$L$10:$M$49,2,FALSE),0)</f>
        <v>33.754182179806556</v>
      </c>
      <c r="T16" s="141">
        <f>IFERROR(VLOOKUP($A16&amp;$B16,'2'!$L$10:$M$49,2,FALSE),0)</f>
        <v>0</v>
      </c>
      <c r="U16" s="141">
        <f>IFERROR(VLOOKUP($A16&amp;$B16,'3'!$L$10:$M$49,2,FALSE),0)</f>
        <v>43.241263295796664</v>
      </c>
      <c r="V16" s="141">
        <v>0</v>
      </c>
      <c r="W16" s="141">
        <f>IFERROR(VLOOKUP($A16&amp;$B16,'5'!$L$10:$M$49,2,FALSE),0)</f>
        <v>0</v>
      </c>
      <c r="X16" s="141">
        <f>IFERROR(VLOOKUP($A16&amp;$B16,'6'!$L$10:$M$49,2,FALSE),0)</f>
        <v>28.806820916215429</v>
      </c>
      <c r="Y16" s="141">
        <f>IFERROR(VLOOKUP($A16&amp;$B16,'7'!$L$10:$M$49,2,FALSE),0)</f>
        <v>0</v>
      </c>
      <c r="Z16" s="141">
        <f>IFERROR(VLOOKUP($A16&amp;$B16,'8'!$L$10:$M$49,2,FALSE),0)</f>
        <v>0</v>
      </c>
      <c r="AA16" s="141">
        <f>IFERROR(VLOOKUP($A16&amp;$B16,'9'!$L$10:$M$49,2,FALSE),0)</f>
        <v>51.271606740738044</v>
      </c>
      <c r="AB16" s="141">
        <f>IFERROR(VLOOKUP($A16&amp;$B16,'10'!$L$10:$M$49,2,FALSE),0)</f>
        <v>0</v>
      </c>
      <c r="AC16" s="141">
        <v>0</v>
      </c>
      <c r="AD16" s="141">
        <v>0</v>
      </c>
      <c r="AE16" s="141">
        <f>IFERROR(VLOOKUP($A16&amp;$B16,'13'!$L$10:$M$49,2,FALSE),0)</f>
        <v>0</v>
      </c>
      <c r="AF16" s="141">
        <f>IFERROR(VLOOKUP($A16&amp;$B16,'14'!$L$10:$M$49,2,FALSE),0)</f>
        <v>0</v>
      </c>
      <c r="AG16" s="149">
        <v>0</v>
      </c>
      <c r="AH16" s="166">
        <f t="shared" si="1"/>
        <v>128.26705221634126</v>
      </c>
      <c r="AI16" s="152">
        <f t="shared" si="2"/>
        <v>128.26705221634126</v>
      </c>
      <c r="AJ16" s="155">
        <f t="shared" si="3"/>
        <v>11</v>
      </c>
      <c r="AK16" s="158">
        <f t="shared" si="17"/>
        <v>0</v>
      </c>
      <c r="AM16" s="112" t="str">
        <f t="shared" si="4"/>
        <v>ДубинчикКсения</v>
      </c>
      <c r="AN16" s="112">
        <f t="shared" si="5"/>
        <v>0</v>
      </c>
      <c r="AO16" s="112">
        <f t="shared" si="6"/>
        <v>33.754182179806556</v>
      </c>
      <c r="AP16" s="112">
        <f t="shared" si="7"/>
        <v>33.754182179806556</v>
      </c>
      <c r="AQ16" s="112">
        <f t="shared" si="8"/>
        <v>76.995445475603219</v>
      </c>
      <c r="AR16" s="112">
        <f t="shared" si="9"/>
        <v>76.995445475603219</v>
      </c>
      <c r="AS16" s="112">
        <f t="shared" si="10"/>
        <v>76.995445475603219</v>
      </c>
      <c r="AT16" s="112">
        <f t="shared" si="11"/>
        <v>105.80226639181865</v>
      </c>
      <c r="AU16" s="112">
        <f t="shared" si="12"/>
        <v>105.80226639181865</v>
      </c>
      <c r="AV16" s="112">
        <f t="shared" si="13"/>
        <v>105.80226639181865</v>
      </c>
      <c r="AW16" s="112">
        <f t="shared" si="14"/>
        <v>128.26705221634126</v>
      </c>
      <c r="AX16" s="112">
        <f t="shared" si="15"/>
        <v>128.26705221634126</v>
      </c>
      <c r="AY16" s="112">
        <f t="shared" si="16"/>
        <v>128.26705221634126</v>
      </c>
      <c r="AZ16" s="112">
        <f t="shared" si="18"/>
        <v>128.26705221634126</v>
      </c>
      <c r="BA16" s="112">
        <f t="shared" si="19"/>
        <v>128.26705221634126</v>
      </c>
      <c r="BB16" s="112"/>
    </row>
    <row r="17" spans="1:54" x14ac:dyDescent="0.2">
      <c r="A17" s="124" t="s">
        <v>87</v>
      </c>
      <c r="B17" s="16" t="s">
        <v>88</v>
      </c>
      <c r="C17" s="125" t="s">
        <v>8</v>
      </c>
      <c r="D17" s="147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44.089375401914495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4"/>
      <c r="P17" s="144"/>
      <c r="Q17" s="144"/>
      <c r="R17" s="144"/>
      <c r="S17" s="141">
        <f>IFERROR(VLOOKUP($A17&amp;$B17,'1'!$L$10:$M$49,2,FALSE),0)</f>
        <v>0</v>
      </c>
      <c r="T17" s="141">
        <f>IFERROR(VLOOKUP($A17&amp;$B17,'2'!$L$10:$M$49,2,FALSE),0)</f>
        <v>49.683453596674433</v>
      </c>
      <c r="U17" s="141">
        <f>IFERROR(VLOOKUP($A17&amp;$B17,'3'!$L$10:$M$49,2,FALSE),0)</f>
        <v>0</v>
      </c>
      <c r="V17" s="141">
        <v>0</v>
      </c>
      <c r="W17" s="141">
        <f>IFERROR(VLOOKUP($A17&amp;$B17,'5'!$L$10:$M$49,2,FALSE),0)</f>
        <v>0</v>
      </c>
      <c r="X17" s="141">
        <f>IFERROR(VLOOKUP($A17&amp;$B17,'6'!$L$10:$M$49,2,FALSE),0)</f>
        <v>0</v>
      </c>
      <c r="Y17" s="141">
        <f>IFERROR(VLOOKUP($A17&amp;$B17,'7'!$L$10:$M$49,2,FALSE),0)</f>
        <v>0</v>
      </c>
      <c r="Z17" s="141">
        <f>IFERROR(VLOOKUP($A17&amp;$B17,'8'!$L$10:$M$49,2,FALSE),0)</f>
        <v>74.975346037118413</v>
      </c>
      <c r="AA17" s="141">
        <f>IFERROR(VLOOKUP($A17&amp;$B17,'9'!$L$10:$M$49,2,FALSE),0)</f>
        <v>0</v>
      </c>
      <c r="AB17" s="141">
        <f>IFERROR(VLOOKUP($A17&amp;$B17,'10'!$L$10:$M$49,2,FALSE),0)</f>
        <v>0</v>
      </c>
      <c r="AC17" s="141">
        <v>0</v>
      </c>
      <c r="AD17" s="141">
        <v>0</v>
      </c>
      <c r="AE17" s="141">
        <f>IFERROR(VLOOKUP($A17&amp;$B17,'13'!$L$10:$M$49,2,FALSE),0)</f>
        <v>0</v>
      </c>
      <c r="AF17" s="141">
        <f>IFERROR(VLOOKUP($A17&amp;$B17,'14'!$L$10:$M$49,2,FALSE),0)</f>
        <v>0</v>
      </c>
      <c r="AG17" s="149">
        <v>0</v>
      </c>
      <c r="AH17" s="166">
        <f t="shared" si="1"/>
        <v>124.65879963379285</v>
      </c>
      <c r="AI17" s="152">
        <f t="shared" si="2"/>
        <v>124.65879963379285</v>
      </c>
      <c r="AJ17" s="155">
        <f t="shared" si="3"/>
        <v>12</v>
      </c>
      <c r="AK17" s="158">
        <f t="shared" si="17"/>
        <v>0</v>
      </c>
      <c r="AM17" s="112" t="str">
        <f t="shared" si="4"/>
        <v>ШемякинскаяЯна</v>
      </c>
      <c r="AN17" s="112">
        <f t="shared" si="5"/>
        <v>44.089375401914495</v>
      </c>
      <c r="AO17" s="112">
        <f t="shared" si="6"/>
        <v>44.089375401914495</v>
      </c>
      <c r="AP17" s="112">
        <f t="shared" si="7"/>
        <v>93.772828998588921</v>
      </c>
      <c r="AQ17" s="112">
        <f t="shared" si="8"/>
        <v>93.772828998588921</v>
      </c>
      <c r="AR17" s="112">
        <f t="shared" si="9"/>
        <v>93.772828998588921</v>
      </c>
      <c r="AS17" s="112">
        <f t="shared" si="10"/>
        <v>93.772828998588921</v>
      </c>
      <c r="AT17" s="112">
        <f t="shared" si="11"/>
        <v>93.772828998588921</v>
      </c>
      <c r="AU17" s="112">
        <f t="shared" si="12"/>
        <v>93.772828998588921</v>
      </c>
      <c r="AV17" s="112">
        <f t="shared" si="13"/>
        <v>124.65879963379285</v>
      </c>
      <c r="AW17" s="112">
        <f t="shared" si="14"/>
        <v>124.65879963379285</v>
      </c>
      <c r="AX17" s="112">
        <f t="shared" si="15"/>
        <v>124.65879963379285</v>
      </c>
      <c r="AY17" s="112">
        <f t="shared" si="16"/>
        <v>124.65879963379285</v>
      </c>
      <c r="AZ17" s="112">
        <f t="shared" si="18"/>
        <v>124.65879963379285</v>
      </c>
      <c r="BA17" s="112">
        <f t="shared" si="19"/>
        <v>124.65879963379285</v>
      </c>
      <c r="BB17" s="112"/>
    </row>
    <row r="18" spans="1:54" x14ac:dyDescent="0.2">
      <c r="A18" s="124" t="s">
        <v>80</v>
      </c>
      <c r="B18" s="16" t="s">
        <v>81</v>
      </c>
      <c r="C18" s="125" t="s">
        <v>7</v>
      </c>
      <c r="D18" s="147">
        <v>0</v>
      </c>
      <c r="E18" s="148">
        <v>63.073725539728095</v>
      </c>
      <c r="F18" s="148">
        <v>0</v>
      </c>
      <c r="G18" s="148">
        <v>0</v>
      </c>
      <c r="H18" s="148">
        <v>15.828703394256747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4"/>
      <c r="P18" s="144"/>
      <c r="Q18" s="144"/>
      <c r="R18" s="144"/>
      <c r="S18" s="141">
        <f>IFERROR(VLOOKUP($A18&amp;$B18,'1'!$L$10:$M$49,2,FALSE),0)</f>
        <v>0</v>
      </c>
      <c r="T18" s="141">
        <f>IFERROR(VLOOKUP($A18&amp;$B18,'2'!$L$10:$M$49,2,FALSE),0)</f>
        <v>49.683453596674433</v>
      </c>
      <c r="U18" s="141">
        <f>IFERROR(VLOOKUP($A18&amp;$B18,'3'!$L$10:$M$49,2,FALSE),0)</f>
        <v>0</v>
      </c>
      <c r="V18" s="141">
        <v>0</v>
      </c>
      <c r="W18" s="141">
        <f>IFERROR(VLOOKUP($A18&amp;$B18,'5'!$L$10:$M$49,2,FALSE),0)</f>
        <v>0</v>
      </c>
      <c r="X18" s="141">
        <f>IFERROR(VLOOKUP($A18&amp;$B18,'6'!$L$10:$M$49,2,FALSE),0)</f>
        <v>0</v>
      </c>
      <c r="Y18" s="141">
        <f>IFERROR(VLOOKUP($A18&amp;$B18,'7'!$L$10:$M$49,2,FALSE),0)</f>
        <v>0</v>
      </c>
      <c r="Z18" s="141">
        <f>IFERROR(VLOOKUP($A18&amp;$B18,'8'!$L$10:$M$49,2,FALSE),0)</f>
        <v>56.452025251477394</v>
      </c>
      <c r="AA18" s="141">
        <f>IFERROR(VLOOKUP($A18&amp;$B18,'9'!$L$10:$M$49,2,FALSE),0)</f>
        <v>0</v>
      </c>
      <c r="AB18" s="141">
        <f>IFERROR(VLOOKUP($A18&amp;$B18,'10'!$L$10:$M$49,2,FALSE),0)</f>
        <v>0</v>
      </c>
      <c r="AC18" s="141">
        <v>0</v>
      </c>
      <c r="AD18" s="141">
        <v>0</v>
      </c>
      <c r="AE18" s="141">
        <f>IFERROR(VLOOKUP($A18&amp;$B18,'13'!$L$10:$M$49,2,FALSE),0)</f>
        <v>0</v>
      </c>
      <c r="AF18" s="141">
        <f>IFERROR(VLOOKUP($A18&amp;$B18,'14'!$L$10:$M$49,2,FALSE),0)</f>
        <v>0</v>
      </c>
      <c r="AG18" s="149">
        <v>0</v>
      </c>
      <c r="AH18" s="166">
        <f t="shared" si="1"/>
        <v>106.13547884815182</v>
      </c>
      <c r="AI18" s="152">
        <f t="shared" si="2"/>
        <v>106.13547884815182</v>
      </c>
      <c r="AJ18" s="155">
        <f t="shared" si="3"/>
        <v>13</v>
      </c>
      <c r="AK18" s="158">
        <f t="shared" si="17"/>
        <v>0</v>
      </c>
      <c r="AM18" s="112" t="str">
        <f t="shared" si="4"/>
        <v>СанниковаНаталья</v>
      </c>
      <c r="AN18" s="112">
        <f t="shared" si="5"/>
        <v>78.902428933984837</v>
      </c>
      <c r="AO18" s="112">
        <f t="shared" si="6"/>
        <v>78.902428933984837</v>
      </c>
      <c r="AP18" s="112">
        <f t="shared" si="7"/>
        <v>65.512156990931175</v>
      </c>
      <c r="AQ18" s="112">
        <f t="shared" si="8"/>
        <v>65.512156990931175</v>
      </c>
      <c r="AR18" s="112">
        <f t="shared" si="9"/>
        <v>65.512156990931175</v>
      </c>
      <c r="AS18" s="112">
        <f t="shared" si="10"/>
        <v>65.512156990931175</v>
      </c>
      <c r="AT18" s="112">
        <f t="shared" si="11"/>
        <v>49.683453596674433</v>
      </c>
      <c r="AU18" s="112">
        <f t="shared" si="12"/>
        <v>49.683453596674433</v>
      </c>
      <c r="AV18" s="112">
        <f t="shared" si="13"/>
        <v>106.13547884815182</v>
      </c>
      <c r="AW18" s="112">
        <f t="shared" si="14"/>
        <v>106.13547884815182</v>
      </c>
      <c r="AX18" s="112">
        <f t="shared" si="15"/>
        <v>106.13547884815182</v>
      </c>
      <c r="AY18" s="112">
        <f t="shared" si="16"/>
        <v>106.13547884815182</v>
      </c>
      <c r="AZ18" s="112">
        <f t="shared" si="18"/>
        <v>106.13547884815182</v>
      </c>
      <c r="BA18" s="112">
        <f t="shared" si="19"/>
        <v>106.13547884815182</v>
      </c>
      <c r="BB18" s="112"/>
    </row>
    <row r="19" spans="1:54" x14ac:dyDescent="0.2">
      <c r="A19" s="124" t="s">
        <v>143</v>
      </c>
      <c r="B19" s="16" t="s">
        <v>55</v>
      </c>
      <c r="C19" s="125" t="s">
        <v>8</v>
      </c>
      <c r="D19" s="147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4"/>
      <c r="P19" s="144"/>
      <c r="Q19" s="144"/>
      <c r="R19" s="144"/>
      <c r="S19" s="141">
        <f>IFERROR(VLOOKUP($A19&amp;$B19,'1'!$L$10:$M$49,2,FALSE),0)</f>
        <v>0</v>
      </c>
      <c r="T19" s="141">
        <f>IFERROR(VLOOKUP($A19&amp;$B19,'2'!$L$10:$M$49,2,FALSE),0)</f>
        <v>35.192446297644388</v>
      </c>
      <c r="U19" s="141">
        <f>IFERROR(VLOOKUP($A19&amp;$B19,'3'!$L$10:$M$49,2,FALSE),0)</f>
        <v>0</v>
      </c>
      <c r="V19" s="141">
        <v>0</v>
      </c>
      <c r="W19" s="141">
        <f>IFERROR(VLOOKUP($A19&amp;$B19,'5'!$L$10:$M$49,2,FALSE),0)</f>
        <v>0</v>
      </c>
      <c r="X19" s="141">
        <f>IFERROR(VLOOKUP($A19&amp;$B19,'6'!$L$10:$M$49,2,FALSE),0)</f>
        <v>0</v>
      </c>
      <c r="Y19" s="141">
        <f>IFERROR(VLOOKUP($A19&amp;$B19,'7'!$L$10:$M$49,2,FALSE),0)</f>
        <v>0</v>
      </c>
      <c r="Z19" s="141">
        <f>IFERROR(VLOOKUP($A19&amp;$B19,'8'!$L$10:$M$49,2,FALSE),0)</f>
        <v>48.513459200488384</v>
      </c>
      <c r="AA19" s="141">
        <f>IFERROR(VLOOKUP($A19&amp;$B19,'9'!$L$10:$M$49,2,FALSE),0)</f>
        <v>0</v>
      </c>
      <c r="AB19" s="141">
        <f>IFERROR(VLOOKUP($A19&amp;$B19,'10'!$L$10:$M$49,2,FALSE),0)</f>
        <v>0</v>
      </c>
      <c r="AC19" s="141">
        <v>0</v>
      </c>
      <c r="AD19" s="141">
        <v>0</v>
      </c>
      <c r="AE19" s="141">
        <f>IFERROR(VLOOKUP($A19&amp;$B19,'13'!$L$10:$M$49,2,FALSE),0)</f>
        <v>0</v>
      </c>
      <c r="AF19" s="141">
        <f>IFERROR(VLOOKUP($A19&amp;$B19,'14'!$L$10:$M$49,2,FALSE),0)</f>
        <v>0</v>
      </c>
      <c r="AG19" s="149">
        <v>0</v>
      </c>
      <c r="AH19" s="166">
        <f t="shared" si="1"/>
        <v>83.705905498132779</v>
      </c>
      <c r="AI19" s="152">
        <f t="shared" si="2"/>
        <v>83.705905498132779</v>
      </c>
      <c r="AJ19" s="155">
        <f t="shared" si="3"/>
        <v>14</v>
      </c>
      <c r="AK19" s="158">
        <f t="shared" si="17"/>
        <v>0</v>
      </c>
      <c r="AM19" s="112" t="str">
        <f t="shared" si="4"/>
        <v>ГусеваПолина</v>
      </c>
      <c r="AN19" s="112">
        <f t="shared" si="5"/>
        <v>0</v>
      </c>
      <c r="AO19" s="112">
        <f t="shared" si="6"/>
        <v>0</v>
      </c>
      <c r="AP19" s="112">
        <f t="shared" si="7"/>
        <v>35.192446297644388</v>
      </c>
      <c r="AQ19" s="112">
        <f t="shared" si="8"/>
        <v>35.192446297644388</v>
      </c>
      <c r="AR19" s="112">
        <f t="shared" si="9"/>
        <v>35.192446297644388</v>
      </c>
      <c r="AS19" s="112">
        <f t="shared" si="10"/>
        <v>35.192446297644388</v>
      </c>
      <c r="AT19" s="112">
        <f t="shared" si="11"/>
        <v>35.192446297644388</v>
      </c>
      <c r="AU19" s="112">
        <f t="shared" si="12"/>
        <v>35.192446297644388</v>
      </c>
      <c r="AV19" s="112">
        <f t="shared" si="13"/>
        <v>83.705905498132779</v>
      </c>
      <c r="AW19" s="112">
        <f t="shared" si="14"/>
        <v>83.705905498132779</v>
      </c>
      <c r="AX19" s="112">
        <f t="shared" si="15"/>
        <v>83.705905498132779</v>
      </c>
      <c r="AY19" s="112">
        <f t="shared" si="16"/>
        <v>83.705905498132779</v>
      </c>
      <c r="AZ19" s="112">
        <f t="shared" si="18"/>
        <v>83.705905498132779</v>
      </c>
      <c r="BA19" s="112">
        <f t="shared" si="19"/>
        <v>83.705905498132779</v>
      </c>
      <c r="BB19" s="112"/>
    </row>
    <row r="20" spans="1:54" x14ac:dyDescent="0.2">
      <c r="A20" s="124" t="s">
        <v>163</v>
      </c>
      <c r="B20" s="16" t="s">
        <v>164</v>
      </c>
      <c r="C20" s="129" t="s">
        <v>14</v>
      </c>
      <c r="D20" s="147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4"/>
      <c r="P20" s="144"/>
      <c r="Q20" s="144"/>
      <c r="R20" s="144"/>
      <c r="S20" s="141">
        <f>IFERROR(VLOOKUP($A20&amp;$B20,'1'!$L$10:$M$49,2,FALSE),0)</f>
        <v>0</v>
      </c>
      <c r="T20" s="141">
        <f>IFERROR(VLOOKUP($A20&amp;$B20,'2'!$L$10:$M$49,2,FALSE),0)</f>
        <v>0</v>
      </c>
      <c r="U20" s="141">
        <f>IFERROR(VLOOKUP($A20&amp;$B20,'3'!$L$10:$M$49,2,FALSE),0)</f>
        <v>0</v>
      </c>
      <c r="V20" s="141">
        <v>0</v>
      </c>
      <c r="W20" s="141">
        <f>IFERROR(VLOOKUP($A20&amp;$B20,'5'!$L$10:$M$49,2,FALSE),0)</f>
        <v>0</v>
      </c>
      <c r="X20" s="141">
        <f>IFERROR(VLOOKUP($A20&amp;$B20,'6'!$L$10:$M$49,2,FALSE),0)</f>
        <v>0</v>
      </c>
      <c r="Y20" s="141">
        <f>IFERROR(VLOOKUP($A20&amp;$B20,'7'!$L$10:$M$49,2,FALSE),0)</f>
        <v>75.759246626210128</v>
      </c>
      <c r="Z20" s="141">
        <f>IFERROR(VLOOKUP($A20&amp;$B20,'8'!$L$10:$M$49,2,FALSE),0)</f>
        <v>0</v>
      </c>
      <c r="AA20" s="141">
        <f>IFERROR(VLOOKUP($A20&amp;$B20,'9'!$L$10:$M$49,2,FALSE),0)</f>
        <v>0</v>
      </c>
      <c r="AB20" s="141">
        <f>IFERROR(VLOOKUP($A20&amp;$B20,'10'!$L$10:$M$49,2,FALSE),0)</f>
        <v>0</v>
      </c>
      <c r="AC20" s="141">
        <v>0</v>
      </c>
      <c r="AD20" s="141">
        <v>0</v>
      </c>
      <c r="AE20" s="141">
        <f>IFERROR(VLOOKUP($A20&amp;$B20,'13'!$L$10:$M$49,2,FALSE),0)</f>
        <v>0</v>
      </c>
      <c r="AF20" s="141">
        <f>IFERROR(VLOOKUP($A20&amp;$B20,'14'!$L$10:$M$49,2,FALSE),0)</f>
        <v>0</v>
      </c>
      <c r="AG20" s="149">
        <v>0</v>
      </c>
      <c r="AH20" s="166">
        <f t="shared" si="1"/>
        <v>75.759246626210128</v>
      </c>
      <c r="AI20" s="152">
        <f t="shared" si="2"/>
        <v>75.759246626210128</v>
      </c>
      <c r="AJ20" s="155">
        <f t="shared" si="3"/>
        <v>15</v>
      </c>
      <c r="AK20" s="158">
        <f t="shared" si="17"/>
        <v>0</v>
      </c>
      <c r="AM20" s="112" t="str">
        <f t="shared" si="4"/>
        <v>КостиковаТатьяна</v>
      </c>
      <c r="AN20" s="112">
        <f t="shared" si="5"/>
        <v>0</v>
      </c>
      <c r="AO20" s="112">
        <f t="shared" si="6"/>
        <v>0</v>
      </c>
      <c r="AP20" s="112">
        <f t="shared" si="7"/>
        <v>0</v>
      </c>
      <c r="AQ20" s="112">
        <f t="shared" si="8"/>
        <v>0</v>
      </c>
      <c r="AR20" s="112">
        <f t="shared" si="9"/>
        <v>0</v>
      </c>
      <c r="AS20" s="112">
        <f t="shared" si="10"/>
        <v>0</v>
      </c>
      <c r="AT20" s="112">
        <f t="shared" si="11"/>
        <v>0</v>
      </c>
      <c r="AU20" s="112">
        <f t="shared" si="12"/>
        <v>75.759246626210128</v>
      </c>
      <c r="AV20" s="112">
        <f t="shared" si="13"/>
        <v>75.759246626210128</v>
      </c>
      <c r="AW20" s="112">
        <f t="shared" si="14"/>
        <v>75.759246626210128</v>
      </c>
      <c r="AX20" s="112">
        <f t="shared" si="15"/>
        <v>75.759246626210128</v>
      </c>
      <c r="AY20" s="112">
        <f t="shared" si="16"/>
        <v>75.759246626210128</v>
      </c>
      <c r="AZ20" s="112">
        <f t="shared" si="18"/>
        <v>75.759246626210128</v>
      </c>
      <c r="BA20" s="112">
        <f t="shared" si="19"/>
        <v>75.759246626210128</v>
      </c>
      <c r="BB20" s="112"/>
    </row>
    <row r="21" spans="1:54" x14ac:dyDescent="0.2">
      <c r="A21" s="124" t="s">
        <v>71</v>
      </c>
      <c r="B21" s="16" t="s">
        <v>72</v>
      </c>
      <c r="C21" s="126" t="s">
        <v>8</v>
      </c>
      <c r="D21" s="147">
        <v>0</v>
      </c>
      <c r="E21" s="148">
        <v>27.826643620468275</v>
      </c>
      <c r="F21" s="148">
        <v>0</v>
      </c>
      <c r="G21" s="148">
        <v>0</v>
      </c>
      <c r="H21" s="148">
        <v>0</v>
      </c>
      <c r="I21" s="148">
        <v>58.556201705667689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4"/>
      <c r="P21" s="144"/>
      <c r="Q21" s="144"/>
      <c r="R21" s="144"/>
      <c r="S21" s="141">
        <f>IFERROR(VLOOKUP($A21&amp;$B21,'1'!$L$10:$M$49,2,FALSE),0)</f>
        <v>0</v>
      </c>
      <c r="T21" s="141">
        <f>IFERROR(VLOOKUP($A21&amp;$B21,'2'!$L$10:$M$49,2,FALSE),0)</f>
        <v>0</v>
      </c>
      <c r="U21" s="141">
        <f>IFERROR(VLOOKUP($A21&amp;$B21,'3'!$L$10:$M$49,2,FALSE),0)</f>
        <v>0</v>
      </c>
      <c r="V21" s="141">
        <v>0</v>
      </c>
      <c r="W21" s="141">
        <f>IFERROR(VLOOKUP($A21&amp;$B21,'5'!$L$10:$M$49,2,FALSE),0)</f>
        <v>0</v>
      </c>
      <c r="X21" s="141">
        <f>IFERROR(VLOOKUP($A21&amp;$B21,'6'!$L$10:$M$49,2,FALSE),0)</f>
        <v>0</v>
      </c>
      <c r="Y21" s="141">
        <f>IFERROR(VLOOKUP($A21&amp;$B21,'7'!$L$10:$M$49,2,FALSE),0)</f>
        <v>0</v>
      </c>
      <c r="Z21" s="141">
        <f>IFERROR(VLOOKUP($A21&amp;$B21,'8'!$L$10:$M$49,2,FALSE),0)</f>
        <v>65.272654197020728</v>
      </c>
      <c r="AA21" s="141">
        <f>IFERROR(VLOOKUP($A21&amp;$B21,'9'!$L$10:$M$49,2,FALSE),0)</f>
        <v>0</v>
      </c>
      <c r="AB21" s="141">
        <f>IFERROR(VLOOKUP($A21&amp;$B21,'10'!$L$10:$M$49,2,FALSE),0)</f>
        <v>0</v>
      </c>
      <c r="AC21" s="141">
        <v>0</v>
      </c>
      <c r="AD21" s="141">
        <v>0</v>
      </c>
      <c r="AE21" s="141">
        <f>IFERROR(VLOOKUP($A21&amp;$B21,'13'!$L$10:$M$49,2,FALSE),0)</f>
        <v>0</v>
      </c>
      <c r="AF21" s="141">
        <f>IFERROR(VLOOKUP($A21&amp;$B21,'14'!$L$10:$M$49,2,FALSE),0)</f>
        <v>0</v>
      </c>
      <c r="AG21" s="149">
        <v>0</v>
      </c>
      <c r="AH21" s="166">
        <f t="shared" si="1"/>
        <v>65.272654197020728</v>
      </c>
      <c r="AI21" s="152">
        <f t="shared" si="2"/>
        <v>65.272654197020728</v>
      </c>
      <c r="AJ21" s="155">
        <f t="shared" si="3"/>
        <v>16</v>
      </c>
      <c r="AK21" s="158">
        <f t="shared" si="17"/>
        <v>2</v>
      </c>
      <c r="AM21" s="112" t="str">
        <f t="shared" si="4"/>
        <v>ЗеленинаЕлена</v>
      </c>
      <c r="AN21" s="112">
        <f t="shared" si="5"/>
        <v>86.382845326135964</v>
      </c>
      <c r="AO21" s="112">
        <f t="shared" si="6"/>
        <v>86.382845326135964</v>
      </c>
      <c r="AP21" s="112">
        <f t="shared" si="7"/>
        <v>58.556201705667689</v>
      </c>
      <c r="AQ21" s="112">
        <f t="shared" si="8"/>
        <v>58.556201705667689</v>
      </c>
      <c r="AR21" s="112">
        <f t="shared" si="9"/>
        <v>58.556201705667689</v>
      </c>
      <c r="AS21" s="112">
        <f t="shared" si="10"/>
        <v>58.556201705667689</v>
      </c>
      <c r="AT21" s="112">
        <f t="shared" si="11"/>
        <v>58.556201705667689</v>
      </c>
      <c r="AU21" s="112">
        <f t="shared" si="12"/>
        <v>58.556201705667689</v>
      </c>
      <c r="AV21" s="112">
        <f t="shared" si="13"/>
        <v>65.272654197020728</v>
      </c>
      <c r="AW21" s="112">
        <f t="shared" si="14"/>
        <v>65.272654197020728</v>
      </c>
      <c r="AX21" s="112">
        <f t="shared" si="15"/>
        <v>65.272654197020728</v>
      </c>
      <c r="AY21" s="112">
        <f t="shared" si="16"/>
        <v>65.272654197020728</v>
      </c>
      <c r="AZ21" s="112">
        <f t="shared" si="18"/>
        <v>65.272654197020728</v>
      </c>
      <c r="BA21" s="112">
        <f t="shared" si="19"/>
        <v>65.272654197020728</v>
      </c>
      <c r="BB21" s="112"/>
    </row>
    <row r="22" spans="1:54" x14ac:dyDescent="0.2">
      <c r="A22" s="124" t="s">
        <v>177</v>
      </c>
      <c r="B22" s="16" t="s">
        <v>178</v>
      </c>
      <c r="C22" s="129" t="s">
        <v>7</v>
      </c>
      <c r="D22" s="147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4"/>
      <c r="P22" s="144"/>
      <c r="Q22" s="144"/>
      <c r="R22" s="144"/>
      <c r="S22" s="141">
        <f>IFERROR(VLOOKUP($A22&amp;$B22,'1'!$L$10:$M$49,2,FALSE),0)</f>
        <v>0</v>
      </c>
      <c r="T22" s="141">
        <f>IFERROR(VLOOKUP($A22&amp;$B22,'2'!$L$10:$M$49,2,FALSE),0)</f>
        <v>0</v>
      </c>
      <c r="U22" s="141">
        <v>0</v>
      </c>
      <c r="V22" s="141">
        <v>0</v>
      </c>
      <c r="W22" s="141">
        <f>IFERROR(VLOOKUP($A22&amp;$B22,'5'!$L$10:$M$49,2,FALSE),0)</f>
        <v>0</v>
      </c>
      <c r="X22" s="141">
        <v>0</v>
      </c>
      <c r="Y22" s="141">
        <f>IFERROR(VLOOKUP($A22&amp;$B22,'7'!$L$10:$M$49,2,FALSE),0)</f>
        <v>0</v>
      </c>
      <c r="Z22" s="141">
        <f>IFERROR(VLOOKUP($A22&amp;$B22,'8'!$L$10:$M$49,2,FALSE),0)</f>
        <v>0</v>
      </c>
      <c r="AA22" s="141">
        <f>IFERROR(VLOOKUP($A22&amp;$B22,'9'!$L$10:$M$49,2,FALSE),0)</f>
        <v>59.475063819256135</v>
      </c>
      <c r="AB22" s="141">
        <f>IFERROR(VLOOKUP($A22&amp;$B22,'10'!$L$10:$M$49,2,FALSE),0)</f>
        <v>0</v>
      </c>
      <c r="AC22" s="141">
        <v>0</v>
      </c>
      <c r="AD22" s="141">
        <v>0</v>
      </c>
      <c r="AE22" s="141">
        <f>IFERROR(VLOOKUP($A22&amp;$B22,'13'!$L$10:$M$49,2,FALSE),0)</f>
        <v>0</v>
      </c>
      <c r="AF22" s="141">
        <f>IFERROR(VLOOKUP($A22&amp;$B22,'14'!$L$10:$M$49,2,FALSE),0)</f>
        <v>0</v>
      </c>
      <c r="AG22" s="149">
        <v>0</v>
      </c>
      <c r="AH22" s="166">
        <f t="shared" si="1"/>
        <v>59.475063819256135</v>
      </c>
      <c r="AI22" s="152">
        <f t="shared" si="2"/>
        <v>59.475063819256135</v>
      </c>
      <c r="AJ22" s="155">
        <f t="shared" si="3"/>
        <v>17</v>
      </c>
      <c r="AK22" s="158">
        <f t="shared" si="17"/>
        <v>3</v>
      </c>
      <c r="AM22" s="112" t="str">
        <f t="shared" si="4"/>
        <v>ВиговскаяЕлизавета</v>
      </c>
      <c r="AN22" s="112">
        <f t="shared" si="5"/>
        <v>0</v>
      </c>
      <c r="AO22" s="112">
        <f t="shared" si="6"/>
        <v>0</v>
      </c>
      <c r="AP22" s="112">
        <f t="shared" si="7"/>
        <v>0</v>
      </c>
      <c r="AQ22" s="112">
        <f t="shared" si="8"/>
        <v>0</v>
      </c>
      <c r="AR22" s="112">
        <f t="shared" si="9"/>
        <v>0</v>
      </c>
      <c r="AS22" s="112">
        <f t="shared" si="10"/>
        <v>0</v>
      </c>
      <c r="AT22" s="112">
        <f t="shared" si="11"/>
        <v>0</v>
      </c>
      <c r="AU22" s="112">
        <f t="shared" si="12"/>
        <v>0</v>
      </c>
      <c r="AV22" s="112">
        <f t="shared" si="13"/>
        <v>0</v>
      </c>
      <c r="AW22" s="112">
        <f t="shared" si="14"/>
        <v>59.475063819256135</v>
      </c>
      <c r="AX22" s="112">
        <f t="shared" si="15"/>
        <v>59.475063819256135</v>
      </c>
      <c r="AY22" s="112">
        <f t="shared" si="16"/>
        <v>59.475063819256135</v>
      </c>
      <c r="AZ22" s="112">
        <f t="shared" si="18"/>
        <v>59.475063819256135</v>
      </c>
      <c r="BA22" s="112">
        <f t="shared" si="19"/>
        <v>59.475063819256135</v>
      </c>
      <c r="BB22" s="112"/>
    </row>
    <row r="23" spans="1:54" x14ac:dyDescent="0.2">
      <c r="A23" s="124" t="s">
        <v>165</v>
      </c>
      <c r="B23" s="16" t="s">
        <v>65</v>
      </c>
      <c r="C23" s="125" t="s">
        <v>14</v>
      </c>
      <c r="D23" s="147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4"/>
      <c r="P23" s="144"/>
      <c r="Q23" s="144"/>
      <c r="R23" s="144"/>
      <c r="S23" s="141">
        <f>IFERROR(VLOOKUP($A23&amp;$B23,'1'!$L$10:$M$49,2,FALSE),0)</f>
        <v>0</v>
      </c>
      <c r="T23" s="141">
        <f>IFERROR(VLOOKUP($A23&amp;$B23,'2'!$L$10:$M$49,2,FALSE),0)</f>
        <v>0</v>
      </c>
      <c r="U23" s="141">
        <v>0</v>
      </c>
      <c r="V23" s="141">
        <v>0</v>
      </c>
      <c r="W23" s="141">
        <f>IFERROR(VLOOKUP($A23&amp;$B23,'5'!$L$10:$M$49,2,FALSE),0)</f>
        <v>0</v>
      </c>
      <c r="X23" s="141">
        <v>0</v>
      </c>
      <c r="Y23" s="141">
        <f>IFERROR(VLOOKUP($A23&amp;$B23,'7'!$L$10:$M$49,2,FALSE),0)</f>
        <v>57.042256283264095</v>
      </c>
      <c r="Z23" s="141">
        <f>IFERROR(VLOOKUP($A23&amp;$B23,'8'!$L$10:$M$49,2,FALSE),0)</f>
        <v>0</v>
      </c>
      <c r="AA23" s="141">
        <f>IFERROR(VLOOKUP($A23&amp;$B23,'9'!$L$10:$M$49,2,FALSE),0)</f>
        <v>0</v>
      </c>
      <c r="AB23" s="141">
        <f>IFERROR(VLOOKUP($A23&amp;$B23,'10'!$L$10:$M$49,2,FALSE),0)</f>
        <v>0</v>
      </c>
      <c r="AC23" s="141">
        <v>0</v>
      </c>
      <c r="AD23" s="141">
        <v>0</v>
      </c>
      <c r="AE23" s="141">
        <f>IFERROR(VLOOKUP($A23&amp;$B23,'13'!$L$10:$M$49,2,FALSE),0)</f>
        <v>0</v>
      </c>
      <c r="AF23" s="141">
        <f>IFERROR(VLOOKUP($A23&amp;$B23,'14'!$L$10:$M$49,2,FALSE),0)</f>
        <v>0</v>
      </c>
      <c r="AG23" s="149">
        <v>0</v>
      </c>
      <c r="AH23" s="166">
        <f t="shared" si="1"/>
        <v>57.042256283264095</v>
      </c>
      <c r="AI23" s="152">
        <f t="shared" si="2"/>
        <v>57.042256283264095</v>
      </c>
      <c r="AJ23" s="155">
        <f t="shared" si="3"/>
        <v>18</v>
      </c>
      <c r="AK23" s="158">
        <f t="shared" si="17"/>
        <v>3</v>
      </c>
      <c r="AM23" s="112" t="str">
        <f t="shared" si="4"/>
        <v>РодионоваДарья</v>
      </c>
      <c r="AN23" s="112">
        <f t="shared" si="5"/>
        <v>0</v>
      </c>
      <c r="AO23" s="112">
        <f t="shared" si="6"/>
        <v>0</v>
      </c>
      <c r="AP23" s="112">
        <f t="shared" si="7"/>
        <v>0</v>
      </c>
      <c r="AQ23" s="112">
        <f t="shared" si="8"/>
        <v>0</v>
      </c>
      <c r="AR23" s="112">
        <f t="shared" si="9"/>
        <v>0</v>
      </c>
      <c r="AS23" s="112">
        <f t="shared" si="10"/>
        <v>0</v>
      </c>
      <c r="AT23" s="112">
        <f t="shared" si="11"/>
        <v>0</v>
      </c>
      <c r="AU23" s="112">
        <f t="shared" si="12"/>
        <v>57.042256283264095</v>
      </c>
      <c r="AV23" s="112">
        <f t="shared" si="13"/>
        <v>57.042256283264095</v>
      </c>
      <c r="AW23" s="112">
        <f t="shared" si="14"/>
        <v>57.042256283264095</v>
      </c>
      <c r="AX23" s="112">
        <f t="shared" si="15"/>
        <v>57.042256283264095</v>
      </c>
      <c r="AY23" s="112">
        <f t="shared" si="16"/>
        <v>57.042256283264095</v>
      </c>
      <c r="AZ23" s="112">
        <f t="shared" si="18"/>
        <v>57.042256283264095</v>
      </c>
      <c r="BA23" s="112">
        <f t="shared" si="19"/>
        <v>57.042256283264095</v>
      </c>
      <c r="BB23" s="112"/>
    </row>
    <row r="24" spans="1:54" x14ac:dyDescent="0.2">
      <c r="A24" s="124" t="s">
        <v>197</v>
      </c>
      <c r="B24" s="16" t="s">
        <v>86</v>
      </c>
      <c r="C24" s="125"/>
      <c r="D24" s="147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4"/>
      <c r="P24" s="144"/>
      <c r="Q24" s="144"/>
      <c r="R24" s="144"/>
      <c r="S24" s="141">
        <f>IFERROR(VLOOKUP($A24&amp;$B24,'1'!$L$10:$M$49,2,FALSE),0)</f>
        <v>0</v>
      </c>
      <c r="T24" s="141">
        <f>IFERROR(VLOOKUP($A24&amp;$B24,'2'!$L$10:$M$49,2,FALSE),0)</f>
        <v>0</v>
      </c>
      <c r="U24" s="141">
        <v>0</v>
      </c>
      <c r="V24" s="141">
        <v>0</v>
      </c>
      <c r="W24" s="141">
        <f>IFERROR(VLOOKUP($A24&amp;$B24,'5'!$L$10:$M$49,2,FALSE),0)</f>
        <v>0</v>
      </c>
      <c r="X24" s="141">
        <v>0</v>
      </c>
      <c r="Y24" s="141">
        <f>IFERROR(VLOOKUP($A24&amp;$B24,'7'!$L$10:$M$49,2,FALSE),0)</f>
        <v>0</v>
      </c>
      <c r="Z24" s="141">
        <f>IFERROR(VLOOKUP($A24&amp;$B24,'8'!$L$10:$M$49,2,FALSE),0)</f>
        <v>0</v>
      </c>
      <c r="AA24" s="141">
        <f>IFERROR(VLOOKUP($A24&amp;$B24,'9'!$L$10:$M$49,2,FALSE),0)</f>
        <v>0</v>
      </c>
      <c r="AB24" s="141">
        <f>IFERROR(VLOOKUP($A24&amp;$B24,'10'!$L$10:$M$49,2,FALSE),0)</f>
        <v>0</v>
      </c>
      <c r="AC24" s="141">
        <v>0</v>
      </c>
      <c r="AD24" s="141">
        <v>0</v>
      </c>
      <c r="AE24" s="141">
        <f>IFERROR(VLOOKUP($A24&amp;$B24,'13'!$L$10:$M$49,2,FALSE),0)</f>
        <v>52.59375</v>
      </c>
      <c r="AF24" s="141">
        <f>IFERROR(VLOOKUP($A24&amp;$B24,'14'!$L$10:$M$49,2,FALSE),0)</f>
        <v>0</v>
      </c>
      <c r="AG24" s="149">
        <v>0</v>
      </c>
      <c r="AH24" s="166">
        <f t="shared" si="1"/>
        <v>52.59375</v>
      </c>
      <c r="AI24" s="152">
        <f t="shared" si="2"/>
        <v>52.59375</v>
      </c>
      <c r="AJ24" s="155">
        <f t="shared" si="3"/>
        <v>19</v>
      </c>
      <c r="AK24" s="158" t="s">
        <v>152</v>
      </c>
      <c r="AM24" s="112" t="str">
        <f t="shared" si="4"/>
        <v>ДиденкоМария</v>
      </c>
      <c r="AN24" s="112">
        <f t="shared" si="5"/>
        <v>0</v>
      </c>
      <c r="AO24" s="112">
        <f t="shared" si="6"/>
        <v>0</v>
      </c>
      <c r="AP24" s="112">
        <f t="shared" si="7"/>
        <v>0</v>
      </c>
      <c r="AQ24" s="112">
        <f t="shared" si="8"/>
        <v>0</v>
      </c>
      <c r="AR24" s="112">
        <f t="shared" si="9"/>
        <v>0</v>
      </c>
      <c r="AS24" s="112">
        <f t="shared" si="10"/>
        <v>0</v>
      </c>
      <c r="AT24" s="112">
        <f t="shared" si="11"/>
        <v>0</v>
      </c>
      <c r="AU24" s="112">
        <f t="shared" si="12"/>
        <v>0</v>
      </c>
      <c r="AV24" s="112">
        <f t="shared" si="13"/>
        <v>0</v>
      </c>
      <c r="AW24" s="112">
        <f t="shared" si="14"/>
        <v>0</v>
      </c>
      <c r="AX24" s="112">
        <f t="shared" si="15"/>
        <v>0</v>
      </c>
      <c r="AY24" s="112">
        <f t="shared" si="16"/>
        <v>0</v>
      </c>
      <c r="AZ24" s="112">
        <f t="shared" si="18"/>
        <v>0</v>
      </c>
      <c r="BA24" s="112">
        <f t="shared" si="19"/>
        <v>52.59375</v>
      </c>
      <c r="BB24" s="112"/>
    </row>
    <row r="25" spans="1:54" x14ac:dyDescent="0.2">
      <c r="A25" s="124" t="s">
        <v>78</v>
      </c>
      <c r="B25" s="16" t="s">
        <v>79</v>
      </c>
      <c r="C25" s="125" t="s">
        <v>8</v>
      </c>
      <c r="D25" s="147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68.889649065491398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4"/>
      <c r="P25" s="144"/>
      <c r="Q25" s="144"/>
      <c r="R25" s="144"/>
      <c r="S25" s="141">
        <f>IFERROR(VLOOKUP($A25&amp;$B25,'1'!$L$10:$M$49,2,FALSE),0)</f>
        <v>0</v>
      </c>
      <c r="T25" s="141">
        <f>IFERROR(VLOOKUP($A25&amp;$B25,'2'!$L$10:$M$49,2,FALSE),0)</f>
        <v>49.683453596674433</v>
      </c>
      <c r="U25" s="141">
        <f>IFERROR(VLOOKUP($A25&amp;$B25,'3'!$L$10:$M$49,2,FALSE),0)</f>
        <v>0</v>
      </c>
      <c r="V25" s="141">
        <v>0</v>
      </c>
      <c r="W25" s="141">
        <f>IFERROR(VLOOKUP($A25&amp;$B25,'5'!$L$10:$M$49,2,FALSE),0)</f>
        <v>0</v>
      </c>
      <c r="X25" s="141">
        <f>IFERROR(VLOOKUP($A25&amp;$B25,'6'!$L$10:$M$49,2,FALSE),0)</f>
        <v>0</v>
      </c>
      <c r="Y25" s="141">
        <f>IFERROR(VLOOKUP($A25&amp;$B25,'7'!$L$10:$M$49,2,FALSE),0)</f>
        <v>0</v>
      </c>
      <c r="Z25" s="141">
        <f>IFERROR(VLOOKUP($A25&amp;$B25,'8'!$L$10:$M$49,2,FALSE),0)</f>
        <v>0</v>
      </c>
      <c r="AA25" s="141">
        <f>IFERROR(VLOOKUP($A25&amp;$B25,'9'!$L$10:$M$49,2,FALSE),0)</f>
        <v>0</v>
      </c>
      <c r="AB25" s="141">
        <f>IFERROR(VLOOKUP($A25&amp;$B25,'10'!$L$10:$M$49,2,FALSE),0)</f>
        <v>0</v>
      </c>
      <c r="AC25" s="141">
        <v>0</v>
      </c>
      <c r="AD25" s="141">
        <v>0</v>
      </c>
      <c r="AE25" s="141">
        <f>IFERROR(VLOOKUP($A25&amp;$B25,'13'!$L$10:$M$49,2,FALSE),0)</f>
        <v>0</v>
      </c>
      <c r="AF25" s="141">
        <f>IFERROR(VLOOKUP($A25&amp;$B25,'14'!$L$10:$M$49,2,FALSE),0)</f>
        <v>0</v>
      </c>
      <c r="AG25" s="149">
        <v>0</v>
      </c>
      <c r="AH25" s="166">
        <f t="shared" si="1"/>
        <v>49.683453596674433</v>
      </c>
      <c r="AI25" s="152">
        <f t="shared" si="2"/>
        <v>49.683453596674433</v>
      </c>
      <c r="AJ25" s="155">
        <f t="shared" si="3"/>
        <v>20</v>
      </c>
      <c r="AK25" s="158">
        <f t="shared" si="17"/>
        <v>2</v>
      </c>
      <c r="AM25" s="112" t="str">
        <f t="shared" si="4"/>
        <v>СтепановаЕвгения</v>
      </c>
      <c r="AN25" s="112">
        <f t="shared" si="5"/>
        <v>68.889649065491398</v>
      </c>
      <c r="AO25" s="112">
        <f t="shared" si="6"/>
        <v>68.889649065491398</v>
      </c>
      <c r="AP25" s="112">
        <f t="shared" si="7"/>
        <v>118.57310266216584</v>
      </c>
      <c r="AQ25" s="112">
        <f t="shared" si="8"/>
        <v>118.57310266216584</v>
      </c>
      <c r="AR25" s="112">
        <f t="shared" si="9"/>
        <v>118.57310266216584</v>
      </c>
      <c r="AS25" s="112">
        <f t="shared" si="10"/>
        <v>118.57310266216584</v>
      </c>
      <c r="AT25" s="112">
        <f t="shared" si="11"/>
        <v>118.57310266216584</v>
      </c>
      <c r="AU25" s="112">
        <f t="shared" si="12"/>
        <v>118.57310266216584</v>
      </c>
      <c r="AV25" s="112">
        <f t="shared" si="13"/>
        <v>49.683453596674433</v>
      </c>
      <c r="AW25" s="112">
        <f t="shared" si="14"/>
        <v>49.683453596674433</v>
      </c>
      <c r="AX25" s="112">
        <f t="shared" si="15"/>
        <v>49.683453596674433</v>
      </c>
      <c r="AY25" s="112">
        <f t="shared" si="16"/>
        <v>49.683453596674433</v>
      </c>
      <c r="AZ25" s="112">
        <f t="shared" si="18"/>
        <v>49.683453596674433</v>
      </c>
      <c r="BA25" s="112">
        <f t="shared" si="19"/>
        <v>49.683453596674433</v>
      </c>
      <c r="BB25" s="112"/>
    </row>
    <row r="26" spans="1:54" x14ac:dyDescent="0.2">
      <c r="A26" s="124" t="s">
        <v>166</v>
      </c>
      <c r="B26" s="16" t="s">
        <v>65</v>
      </c>
      <c r="C26" s="129" t="s">
        <v>14</v>
      </c>
      <c r="D26" s="147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4"/>
      <c r="P26" s="144"/>
      <c r="Q26" s="144"/>
      <c r="R26" s="144"/>
      <c r="S26" s="141">
        <f>IFERROR(VLOOKUP($A26&amp;$B26,'1'!$L$10:$M$49,2,FALSE),0)</f>
        <v>0</v>
      </c>
      <c r="T26" s="141">
        <f>IFERROR(VLOOKUP($A26&amp;$B26,'2'!$L$10:$M$49,2,FALSE),0)</f>
        <v>0</v>
      </c>
      <c r="U26" s="141">
        <v>0</v>
      </c>
      <c r="V26" s="141">
        <v>0</v>
      </c>
      <c r="W26" s="141">
        <f>IFERROR(VLOOKUP($A26&amp;$B26,'5'!$L$10:$M$49,2,FALSE),0)</f>
        <v>0</v>
      </c>
      <c r="X26" s="141">
        <v>0</v>
      </c>
      <c r="Y26" s="141">
        <f>IFERROR(VLOOKUP($A26&amp;$B26,'7'!$L$10:$M$49,2,FALSE),0)</f>
        <v>49.020688993430078</v>
      </c>
      <c r="Z26" s="141">
        <f>IFERROR(VLOOKUP($A26&amp;$B26,'8'!$L$10:$M$49,2,FALSE),0)</f>
        <v>0</v>
      </c>
      <c r="AA26" s="141">
        <f>IFERROR(VLOOKUP($A26&amp;$B26,'9'!$L$10:$M$49,2,FALSE),0)</f>
        <v>0</v>
      </c>
      <c r="AB26" s="141">
        <f>IFERROR(VLOOKUP($A26&amp;$B26,'10'!$L$10:$M$49,2,FALSE),0)</f>
        <v>0</v>
      </c>
      <c r="AC26" s="141">
        <v>0</v>
      </c>
      <c r="AD26" s="141">
        <v>0</v>
      </c>
      <c r="AE26" s="141">
        <f>IFERROR(VLOOKUP($A26&amp;$B26,'13'!$L$10:$M$49,2,FALSE),0)</f>
        <v>0</v>
      </c>
      <c r="AF26" s="141">
        <f>IFERROR(VLOOKUP($A26&amp;$B26,'14'!$L$10:$M$49,2,FALSE),0)</f>
        <v>0</v>
      </c>
      <c r="AG26" s="149">
        <v>0</v>
      </c>
      <c r="AH26" s="166">
        <f t="shared" si="1"/>
        <v>49.020688993430078</v>
      </c>
      <c r="AI26" s="152">
        <f t="shared" si="2"/>
        <v>49.020688993430078</v>
      </c>
      <c r="AJ26" s="155">
        <f t="shared" si="3"/>
        <v>21</v>
      </c>
      <c r="AK26" s="158">
        <f t="shared" si="17"/>
        <v>2</v>
      </c>
      <c r="AM26" s="112" t="str">
        <f t="shared" si="4"/>
        <v>МурашкоДарья</v>
      </c>
      <c r="AN26" s="112">
        <f t="shared" si="5"/>
        <v>0</v>
      </c>
      <c r="AO26" s="112">
        <f t="shared" si="6"/>
        <v>0</v>
      </c>
      <c r="AP26" s="112">
        <f t="shared" si="7"/>
        <v>0</v>
      </c>
      <c r="AQ26" s="112">
        <f t="shared" si="8"/>
        <v>0</v>
      </c>
      <c r="AR26" s="112">
        <f t="shared" si="9"/>
        <v>0</v>
      </c>
      <c r="AS26" s="112">
        <f t="shared" si="10"/>
        <v>0</v>
      </c>
      <c r="AT26" s="112">
        <f t="shared" si="11"/>
        <v>0</v>
      </c>
      <c r="AU26" s="112">
        <f t="shared" si="12"/>
        <v>49.020688993430078</v>
      </c>
      <c r="AV26" s="112">
        <f t="shared" si="13"/>
        <v>49.020688993430078</v>
      </c>
      <c r="AW26" s="112">
        <f t="shared" si="14"/>
        <v>49.020688993430078</v>
      </c>
      <c r="AX26" s="112">
        <f t="shared" si="15"/>
        <v>49.020688993430078</v>
      </c>
      <c r="AY26" s="112">
        <f t="shared" si="16"/>
        <v>49.020688993430078</v>
      </c>
      <c r="AZ26" s="112">
        <f t="shared" si="18"/>
        <v>49.020688993430078</v>
      </c>
      <c r="BA26" s="112">
        <f t="shared" si="19"/>
        <v>49.020688993430078</v>
      </c>
      <c r="BB26" s="112"/>
    </row>
    <row r="27" spans="1:54" x14ac:dyDescent="0.2">
      <c r="A27" s="124" t="s">
        <v>167</v>
      </c>
      <c r="B27" s="16" t="s">
        <v>168</v>
      </c>
      <c r="C27" s="125" t="s">
        <v>170</v>
      </c>
      <c r="D27" s="147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4"/>
      <c r="P27" s="144"/>
      <c r="Q27" s="144"/>
      <c r="R27" s="144"/>
      <c r="S27" s="141">
        <f>IFERROR(VLOOKUP($A27&amp;$B27,'1'!$L$10:$M$49,2,FALSE),0)</f>
        <v>0</v>
      </c>
      <c r="T27" s="141">
        <f>IFERROR(VLOOKUP($A27&amp;$B27,'2'!$L$10:$M$49,2,FALSE),0)</f>
        <v>0</v>
      </c>
      <c r="U27" s="141">
        <v>0</v>
      </c>
      <c r="V27" s="141">
        <v>0</v>
      </c>
      <c r="W27" s="141">
        <f>IFERROR(VLOOKUP($A27&amp;$B27,'5'!$L$10:$M$49,2,FALSE),0)</f>
        <v>0</v>
      </c>
      <c r="X27" s="141">
        <v>0</v>
      </c>
      <c r="Y27" s="141">
        <f>IFERROR(VLOOKUP($A27&amp;$B27,'7'!$L$10:$M$49,2,FALSE),0)</f>
        <v>41.890406958022062</v>
      </c>
      <c r="Z27" s="141">
        <f>IFERROR(VLOOKUP($A27&amp;$B27,'8'!$L$10:$M$49,2,FALSE),0)</f>
        <v>0</v>
      </c>
      <c r="AA27" s="141">
        <f>IFERROR(VLOOKUP($A27&amp;$B27,'9'!$L$10:$M$49,2,FALSE),0)</f>
        <v>0</v>
      </c>
      <c r="AB27" s="141">
        <f>IFERROR(VLOOKUP($A27&amp;$B27,'10'!$L$10:$M$49,2,FALSE),0)</f>
        <v>0</v>
      </c>
      <c r="AC27" s="141">
        <v>0</v>
      </c>
      <c r="AD27" s="141">
        <v>0</v>
      </c>
      <c r="AE27" s="141">
        <f>IFERROR(VLOOKUP($A27&amp;$B27,'13'!$L$10:$M$49,2,FALSE),0)</f>
        <v>0</v>
      </c>
      <c r="AF27" s="141">
        <f>IFERROR(VLOOKUP($A27&amp;$B27,'14'!$L$10:$M$49,2,FALSE),0)</f>
        <v>0</v>
      </c>
      <c r="AG27" s="149">
        <v>0</v>
      </c>
      <c r="AH27" s="166">
        <f t="shared" si="1"/>
        <v>41.890406958022062</v>
      </c>
      <c r="AI27" s="152">
        <f t="shared" si="2"/>
        <v>41.890406958022062</v>
      </c>
      <c r="AJ27" s="155">
        <f t="shared" si="3"/>
        <v>22</v>
      </c>
      <c r="AK27" s="158">
        <f t="shared" si="17"/>
        <v>2</v>
      </c>
      <c r="AM27" s="112" t="str">
        <f t="shared" si="4"/>
        <v>СайфуллинаЭльмира</v>
      </c>
      <c r="AN27" s="112">
        <f t="shared" si="5"/>
        <v>0</v>
      </c>
      <c r="AO27" s="112">
        <f t="shared" si="6"/>
        <v>0</v>
      </c>
      <c r="AP27" s="112">
        <f t="shared" si="7"/>
        <v>0</v>
      </c>
      <c r="AQ27" s="112">
        <f t="shared" si="8"/>
        <v>0</v>
      </c>
      <c r="AR27" s="112">
        <f t="shared" si="9"/>
        <v>0</v>
      </c>
      <c r="AS27" s="112">
        <f t="shared" si="10"/>
        <v>0</v>
      </c>
      <c r="AT27" s="112">
        <f t="shared" si="11"/>
        <v>0</v>
      </c>
      <c r="AU27" s="112">
        <f t="shared" si="12"/>
        <v>41.890406958022062</v>
      </c>
      <c r="AV27" s="112">
        <f t="shared" si="13"/>
        <v>41.890406958022062</v>
      </c>
      <c r="AW27" s="112">
        <f t="shared" si="14"/>
        <v>41.890406958022062</v>
      </c>
      <c r="AX27" s="112">
        <f t="shared" si="15"/>
        <v>41.890406958022062</v>
      </c>
      <c r="AY27" s="112">
        <f t="shared" si="16"/>
        <v>41.890406958022062</v>
      </c>
      <c r="AZ27" s="112">
        <f t="shared" si="18"/>
        <v>41.890406958022062</v>
      </c>
      <c r="BA27" s="112">
        <f t="shared" si="19"/>
        <v>41.890406958022062</v>
      </c>
      <c r="BB27" s="112"/>
    </row>
    <row r="28" spans="1:54" x14ac:dyDescent="0.2">
      <c r="A28" s="124" t="s">
        <v>173</v>
      </c>
      <c r="B28" s="16" t="s">
        <v>98</v>
      </c>
      <c r="C28" s="129" t="s">
        <v>8</v>
      </c>
      <c r="D28" s="147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4"/>
      <c r="P28" s="144"/>
      <c r="Q28" s="144"/>
      <c r="R28" s="144"/>
      <c r="S28" s="141">
        <f>IFERROR(VLOOKUP($A28&amp;$B28,'1'!$L$10:$M$49,2,FALSE),0)</f>
        <v>0</v>
      </c>
      <c r="T28" s="141">
        <f>IFERROR(VLOOKUP($A28&amp;$B28,'2'!$L$10:$M$49,2,FALSE),0)</f>
        <v>0</v>
      </c>
      <c r="U28" s="141">
        <v>0</v>
      </c>
      <c r="V28" s="141">
        <v>0</v>
      </c>
      <c r="W28" s="141">
        <f>IFERROR(VLOOKUP($A28&amp;$B28,'5'!$L$10:$M$49,2,FALSE),0)</f>
        <v>0</v>
      </c>
      <c r="X28" s="141">
        <v>0</v>
      </c>
      <c r="Y28" s="141">
        <f>IFERROR(VLOOKUP($A28&amp;$B28,'7'!$L$10:$M$49,2,FALSE),0)</f>
        <v>0</v>
      </c>
      <c r="Z28" s="141">
        <f>IFERROR(VLOOKUP($A28&amp;$B28,'8'!$L$10:$M$49,2,FALSE),0)</f>
        <v>41.456956044053712</v>
      </c>
      <c r="AA28" s="141">
        <f>IFERROR(VLOOKUP($A28&amp;$B28,'9'!$L$10:$M$49,2,FALSE),0)</f>
        <v>0</v>
      </c>
      <c r="AB28" s="141">
        <f>IFERROR(VLOOKUP($A28&amp;$B28,'10'!$L$10:$M$49,2,FALSE),0)</f>
        <v>0</v>
      </c>
      <c r="AC28" s="141">
        <v>0</v>
      </c>
      <c r="AD28" s="141">
        <v>0</v>
      </c>
      <c r="AE28" s="141">
        <f>IFERROR(VLOOKUP($A28&amp;$B28,'13'!$L$10:$M$49,2,FALSE),0)</f>
        <v>0</v>
      </c>
      <c r="AF28" s="141">
        <f>IFERROR(VLOOKUP($A28&amp;$B28,'14'!$L$10:$M$49,2,FALSE),0)</f>
        <v>0</v>
      </c>
      <c r="AG28" s="149">
        <v>0</v>
      </c>
      <c r="AH28" s="166">
        <f t="shared" si="1"/>
        <v>41.456956044053712</v>
      </c>
      <c r="AI28" s="152">
        <f t="shared" si="2"/>
        <v>41.456956044053712</v>
      </c>
      <c r="AJ28" s="155">
        <f t="shared" si="3"/>
        <v>23</v>
      </c>
      <c r="AK28" s="158">
        <f t="shared" si="17"/>
        <v>2</v>
      </c>
      <c r="AM28" s="112" t="str">
        <f t="shared" si="4"/>
        <v>КарандееваАнна</v>
      </c>
      <c r="AN28" s="112">
        <f t="shared" si="5"/>
        <v>0</v>
      </c>
      <c r="AO28" s="112">
        <f t="shared" si="6"/>
        <v>0</v>
      </c>
      <c r="AP28" s="112">
        <f t="shared" si="7"/>
        <v>0</v>
      </c>
      <c r="AQ28" s="112">
        <f t="shared" si="8"/>
        <v>0</v>
      </c>
      <c r="AR28" s="112">
        <f t="shared" si="9"/>
        <v>0</v>
      </c>
      <c r="AS28" s="112">
        <f t="shared" si="10"/>
        <v>0</v>
      </c>
      <c r="AT28" s="112">
        <f t="shared" si="11"/>
        <v>0</v>
      </c>
      <c r="AU28" s="112">
        <f t="shared" si="12"/>
        <v>0</v>
      </c>
      <c r="AV28" s="112">
        <f t="shared" si="13"/>
        <v>41.456956044053712</v>
      </c>
      <c r="AW28" s="112">
        <f t="shared" si="14"/>
        <v>41.456956044053712</v>
      </c>
      <c r="AX28" s="112">
        <f t="shared" si="15"/>
        <v>41.456956044053712</v>
      </c>
      <c r="AY28" s="112">
        <f t="shared" si="16"/>
        <v>41.456956044053712</v>
      </c>
      <c r="AZ28" s="112">
        <f t="shared" si="18"/>
        <v>41.456956044053712</v>
      </c>
      <c r="BA28" s="112">
        <f t="shared" si="19"/>
        <v>41.456956044053712</v>
      </c>
      <c r="BB28" s="112"/>
    </row>
    <row r="29" spans="1:54" x14ac:dyDescent="0.2">
      <c r="A29" s="124" t="s">
        <v>77</v>
      </c>
      <c r="B29" s="16" t="s">
        <v>61</v>
      </c>
      <c r="C29" s="129" t="s">
        <v>10</v>
      </c>
      <c r="D29" s="147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68.920288982579649</v>
      </c>
      <c r="K29" s="148">
        <v>0</v>
      </c>
      <c r="L29" s="148">
        <v>0</v>
      </c>
      <c r="M29" s="148">
        <v>0</v>
      </c>
      <c r="N29" s="148">
        <v>0</v>
      </c>
      <c r="O29" s="144"/>
      <c r="P29" s="144"/>
      <c r="Q29" s="144"/>
      <c r="R29" s="144"/>
      <c r="S29" s="141">
        <f>IFERROR(VLOOKUP($A29&amp;$B29,'1'!$L$10:$M$49,2,FALSE),0)</f>
        <v>0</v>
      </c>
      <c r="T29" s="141">
        <f>IFERROR(VLOOKUP($A29&amp;$B29,'2'!$L$10:$M$49,2,FALSE),0)</f>
        <v>0</v>
      </c>
      <c r="U29" s="141">
        <f>IFERROR(VLOOKUP($A29&amp;$B29,'3'!$L$10:$M$49,2,FALSE),0)</f>
        <v>0</v>
      </c>
      <c r="V29" s="141">
        <v>0</v>
      </c>
      <c r="W29" s="141">
        <f>IFERROR(VLOOKUP($A29&amp;$B29,'5'!$L$10:$M$49,2,FALSE),0)</f>
        <v>0</v>
      </c>
      <c r="X29" s="141">
        <f>IFERROR(VLOOKUP($A29&amp;$B29,'6'!$L$10:$M$49,2,FALSE),0)</f>
        <v>0</v>
      </c>
      <c r="Y29" s="141">
        <f>IFERROR(VLOOKUP($A29&amp;$B29,'7'!$L$10:$M$49,2,FALSE),0)</f>
        <v>0</v>
      </c>
      <c r="Z29" s="141">
        <f>IFERROR(VLOOKUP($A29&amp;$B29,'8'!$L$10:$M$49,2,FALSE),0)</f>
        <v>0</v>
      </c>
      <c r="AA29" s="141">
        <f>IFERROR(VLOOKUP($A29&amp;$B29,'9'!$L$10:$M$49,2,FALSE),0)</f>
        <v>41.017285392590438</v>
      </c>
      <c r="AB29" s="141">
        <f>IFERROR(VLOOKUP($A29&amp;$B29,'10'!$L$10:$M$49,2,FALSE),0)</f>
        <v>0</v>
      </c>
      <c r="AC29" s="141">
        <v>0</v>
      </c>
      <c r="AD29" s="141">
        <v>0</v>
      </c>
      <c r="AE29" s="141">
        <f>IFERROR(VLOOKUP($A29&amp;$B29,'13'!$L$10:$M$49,2,FALSE),0)</f>
        <v>0</v>
      </c>
      <c r="AF29" s="141">
        <f>IFERROR(VLOOKUP($A29&amp;$B29,'14'!$L$10:$M$49,2,FALSE),0)</f>
        <v>0</v>
      </c>
      <c r="AG29" s="149">
        <v>0</v>
      </c>
      <c r="AH29" s="166">
        <f t="shared" si="1"/>
        <v>41.017285392590438</v>
      </c>
      <c r="AI29" s="152">
        <f t="shared" si="2"/>
        <v>41.017285392590438</v>
      </c>
      <c r="AJ29" s="155">
        <f t="shared" si="3"/>
        <v>24</v>
      </c>
      <c r="AK29" s="158">
        <f t="shared" si="17"/>
        <v>2</v>
      </c>
      <c r="AM29" s="112" t="str">
        <f t="shared" si="4"/>
        <v>КуршаковаКристина</v>
      </c>
      <c r="AN29" s="112">
        <f t="shared" si="5"/>
        <v>68.920288982579649</v>
      </c>
      <c r="AO29" s="112">
        <f t="shared" si="6"/>
        <v>68.920288982579649</v>
      </c>
      <c r="AP29" s="112">
        <f t="shared" si="7"/>
        <v>68.920288982579649</v>
      </c>
      <c r="AQ29" s="112">
        <f t="shared" si="8"/>
        <v>68.920288982579649</v>
      </c>
      <c r="AR29" s="112">
        <f t="shared" si="9"/>
        <v>68.920288982579649</v>
      </c>
      <c r="AS29" s="112">
        <f t="shared" si="10"/>
        <v>68.920288982579649</v>
      </c>
      <c r="AT29" s="112">
        <f t="shared" si="11"/>
        <v>68.920288982579649</v>
      </c>
      <c r="AU29" s="112">
        <f t="shared" si="12"/>
        <v>68.920288982579649</v>
      </c>
      <c r="AV29" s="112">
        <f t="shared" si="13"/>
        <v>68.920288982579649</v>
      </c>
      <c r="AW29" s="112">
        <f t="shared" si="14"/>
        <v>41.017285392590438</v>
      </c>
      <c r="AX29" s="112">
        <f t="shared" si="15"/>
        <v>41.017285392590438</v>
      </c>
      <c r="AY29" s="112">
        <f t="shared" si="16"/>
        <v>41.017285392590438</v>
      </c>
      <c r="AZ29" s="112">
        <f t="shared" si="18"/>
        <v>41.017285392590438</v>
      </c>
      <c r="BA29" s="112">
        <f t="shared" si="19"/>
        <v>41.017285392590438</v>
      </c>
      <c r="BB29" s="112"/>
    </row>
    <row r="30" spans="1:54" x14ac:dyDescent="0.2">
      <c r="A30" s="124" t="s">
        <v>149</v>
      </c>
      <c r="B30" s="16" t="s">
        <v>63</v>
      </c>
      <c r="C30" s="125" t="s">
        <v>9</v>
      </c>
      <c r="D30" s="147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4"/>
      <c r="P30" s="144"/>
      <c r="Q30" s="144"/>
      <c r="R30" s="144"/>
      <c r="S30" s="141">
        <f>IFERROR(VLOOKUP($A30&amp;$B30,'1'!$L$10:$M$49,2,FALSE),0)</f>
        <v>0</v>
      </c>
      <c r="T30" s="141">
        <f>IFERROR(VLOOKUP($A30&amp;$B30,'2'!$L$10:$M$49,2,FALSE),0)</f>
        <v>0</v>
      </c>
      <c r="U30" s="141">
        <f>IFERROR(VLOOKUP($A30&amp;$B30,'3'!$L$10:$M$49,2,FALSE),0)</f>
        <v>38.052311700301061</v>
      </c>
      <c r="V30" s="141">
        <v>0</v>
      </c>
      <c r="W30" s="141">
        <f>IFERROR(VLOOKUP($A30&amp;$B30,'5'!$L$10:$M$49,2,FALSE),0)</f>
        <v>0</v>
      </c>
      <c r="X30" s="141">
        <f>IFERROR(VLOOKUP($A30&amp;$B30,'6'!$L$10:$M$49,2,FALSE),0)</f>
        <v>0</v>
      </c>
      <c r="Y30" s="141">
        <f>IFERROR(VLOOKUP($A30&amp;$B30,'7'!$L$10:$M$49,2,FALSE),0)</f>
        <v>0</v>
      </c>
      <c r="Z30" s="141">
        <f>IFERROR(VLOOKUP($A30&amp;$B30,'8'!$L$10:$M$49,2,FALSE),0)</f>
        <v>0</v>
      </c>
      <c r="AA30" s="141">
        <f>IFERROR(VLOOKUP($A30&amp;$B30,'9'!$L$10:$M$49,2,FALSE),0)</f>
        <v>0</v>
      </c>
      <c r="AB30" s="141">
        <f>IFERROR(VLOOKUP($A30&amp;$B30,'10'!$L$10:$M$49,2,FALSE),0)</f>
        <v>0</v>
      </c>
      <c r="AC30" s="141">
        <v>0</v>
      </c>
      <c r="AD30" s="141">
        <v>0</v>
      </c>
      <c r="AE30" s="141">
        <f>IFERROR(VLOOKUP($A30&amp;$B30,'13'!$L$10:$M$49,2,FALSE),0)</f>
        <v>0</v>
      </c>
      <c r="AF30" s="141">
        <f>IFERROR(VLOOKUP($A30&amp;$B30,'14'!$L$10:$M$49,2,FALSE),0)</f>
        <v>0</v>
      </c>
      <c r="AG30" s="149">
        <v>0</v>
      </c>
      <c r="AH30" s="166">
        <f t="shared" si="1"/>
        <v>38.052311700301061</v>
      </c>
      <c r="AI30" s="152">
        <f t="shared" si="2"/>
        <v>38.052311700301061</v>
      </c>
      <c r="AJ30" s="155">
        <f t="shared" si="3"/>
        <v>25</v>
      </c>
      <c r="AK30" s="158">
        <f t="shared" si="17"/>
        <v>2</v>
      </c>
      <c r="AM30" s="112" t="str">
        <f t="shared" si="4"/>
        <v>МихайлидиОльга</v>
      </c>
      <c r="AN30" s="112">
        <f t="shared" si="5"/>
        <v>0</v>
      </c>
      <c r="AO30" s="112">
        <f t="shared" si="6"/>
        <v>0</v>
      </c>
      <c r="AP30" s="112">
        <f t="shared" si="7"/>
        <v>0</v>
      </c>
      <c r="AQ30" s="112">
        <f t="shared" si="8"/>
        <v>38.052311700301061</v>
      </c>
      <c r="AR30" s="112">
        <f t="shared" si="9"/>
        <v>38.052311700301061</v>
      </c>
      <c r="AS30" s="112">
        <f t="shared" si="10"/>
        <v>38.052311700301061</v>
      </c>
      <c r="AT30" s="112">
        <f t="shared" si="11"/>
        <v>38.052311700301061</v>
      </c>
      <c r="AU30" s="112">
        <f t="shared" si="12"/>
        <v>38.052311700301061</v>
      </c>
      <c r="AV30" s="112">
        <f t="shared" si="13"/>
        <v>38.052311700301061</v>
      </c>
      <c r="AW30" s="112">
        <f t="shared" si="14"/>
        <v>38.052311700301061</v>
      </c>
      <c r="AX30" s="112">
        <f t="shared" si="15"/>
        <v>38.052311700301061</v>
      </c>
      <c r="AY30" s="112">
        <f t="shared" si="16"/>
        <v>38.052311700301061</v>
      </c>
      <c r="AZ30" s="112">
        <f t="shared" si="18"/>
        <v>38.052311700301061</v>
      </c>
      <c r="BA30" s="112">
        <f t="shared" si="19"/>
        <v>38.052311700301061</v>
      </c>
      <c r="BB30" s="112"/>
    </row>
    <row r="31" spans="1:54" x14ac:dyDescent="0.2">
      <c r="A31" s="127" t="s">
        <v>169</v>
      </c>
      <c r="B31" s="19" t="s">
        <v>86</v>
      </c>
      <c r="C31" s="125" t="s">
        <v>14</v>
      </c>
      <c r="D31" s="147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4"/>
      <c r="P31" s="144"/>
      <c r="Q31" s="144"/>
      <c r="R31" s="144"/>
      <c r="S31" s="141">
        <f>IFERROR(VLOOKUP($A31&amp;$B31,'1'!$L$10:$M$49,2,FALSE),0)</f>
        <v>0</v>
      </c>
      <c r="T31" s="141">
        <f>IFERROR(VLOOKUP($A31&amp;$B31,'2'!$L$10:$M$49,2,FALSE),0)</f>
        <v>0</v>
      </c>
      <c r="U31" s="141">
        <v>0</v>
      </c>
      <c r="V31" s="141">
        <v>0</v>
      </c>
      <c r="W31" s="141">
        <f>IFERROR(VLOOKUP($A31&amp;$B31,'5'!$L$10:$M$49,2,FALSE),0)</f>
        <v>0</v>
      </c>
      <c r="X31" s="141">
        <v>0</v>
      </c>
      <c r="Y31" s="141">
        <f>IFERROR(VLOOKUP($A31&amp;$B31,'7'!$L$10:$M$49,2,FALSE),0)</f>
        <v>35.651410177040063</v>
      </c>
      <c r="Z31" s="141">
        <f>IFERROR(VLOOKUP($A31&amp;$B31,'8'!$L$10:$M$49,2,FALSE),0)</f>
        <v>0</v>
      </c>
      <c r="AA31" s="141">
        <f>IFERROR(VLOOKUP($A31&amp;$B31,'9'!$L$10:$M$49,2,FALSE),0)</f>
        <v>0</v>
      </c>
      <c r="AB31" s="141">
        <f>IFERROR(VLOOKUP($A31&amp;$B31,'10'!$L$10:$M$49,2,FALSE),0)</f>
        <v>0</v>
      </c>
      <c r="AC31" s="141">
        <v>0</v>
      </c>
      <c r="AD31" s="141">
        <v>0</v>
      </c>
      <c r="AE31" s="141">
        <f>IFERROR(VLOOKUP($A31&amp;$B31,'13'!$L$10:$M$49,2,FALSE),0)</f>
        <v>0</v>
      </c>
      <c r="AF31" s="141">
        <f>IFERROR(VLOOKUP($A31&amp;$B31,'14'!$L$10:$M$49,2,FALSE),0)</f>
        <v>0</v>
      </c>
      <c r="AG31" s="149">
        <v>0</v>
      </c>
      <c r="AH31" s="166">
        <f t="shared" si="1"/>
        <v>35.651410177040063</v>
      </c>
      <c r="AI31" s="152">
        <f t="shared" si="2"/>
        <v>35.651410177040063</v>
      </c>
      <c r="AJ31" s="155">
        <f t="shared" si="3"/>
        <v>26</v>
      </c>
      <c r="AK31" s="158">
        <f t="shared" si="17"/>
        <v>2</v>
      </c>
      <c r="AM31" s="112" t="str">
        <f t="shared" si="4"/>
        <v>БударинаМария</v>
      </c>
      <c r="AN31" s="112">
        <f t="shared" si="5"/>
        <v>0</v>
      </c>
      <c r="AO31" s="112">
        <f t="shared" si="6"/>
        <v>0</v>
      </c>
      <c r="AP31" s="112">
        <f t="shared" si="7"/>
        <v>0</v>
      </c>
      <c r="AQ31" s="112">
        <f t="shared" si="8"/>
        <v>0</v>
      </c>
      <c r="AR31" s="112">
        <f t="shared" si="9"/>
        <v>0</v>
      </c>
      <c r="AS31" s="112">
        <f t="shared" si="10"/>
        <v>0</v>
      </c>
      <c r="AT31" s="112">
        <f t="shared" si="11"/>
        <v>0</v>
      </c>
      <c r="AU31" s="112">
        <f t="shared" si="12"/>
        <v>35.651410177040063</v>
      </c>
      <c r="AV31" s="112">
        <f t="shared" si="13"/>
        <v>35.651410177040063</v>
      </c>
      <c r="AW31" s="112">
        <f t="shared" si="14"/>
        <v>35.651410177040063</v>
      </c>
      <c r="AX31" s="112">
        <f t="shared" si="15"/>
        <v>35.651410177040063</v>
      </c>
      <c r="AY31" s="112">
        <f t="shared" si="16"/>
        <v>35.651410177040063</v>
      </c>
      <c r="AZ31" s="112">
        <f t="shared" si="18"/>
        <v>35.651410177040063</v>
      </c>
      <c r="BA31" s="112">
        <f t="shared" si="19"/>
        <v>35.651410177040063</v>
      </c>
      <c r="BB31" s="112"/>
    </row>
    <row r="32" spans="1:54" x14ac:dyDescent="0.2">
      <c r="A32" s="124" t="s">
        <v>174</v>
      </c>
      <c r="B32" s="16" t="s">
        <v>81</v>
      </c>
      <c r="C32" s="125" t="s">
        <v>8</v>
      </c>
      <c r="D32" s="147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4"/>
      <c r="P32" s="144"/>
      <c r="Q32" s="144"/>
      <c r="R32" s="144"/>
      <c r="S32" s="141">
        <f>IFERROR(VLOOKUP($A32&amp;$B32,'1'!$L$10:$M$49,2,FALSE),0)</f>
        <v>0</v>
      </c>
      <c r="T32" s="141">
        <f>IFERROR(VLOOKUP($A32&amp;$B32,'2'!$L$10:$M$49,2,FALSE),0)</f>
        <v>0</v>
      </c>
      <c r="U32" s="141">
        <v>0</v>
      </c>
      <c r="V32" s="141">
        <v>0</v>
      </c>
      <c r="W32" s="141">
        <f>IFERROR(VLOOKUP($A32&amp;$B32,'5'!$L$10:$M$49,2,FALSE),0)</f>
        <v>0</v>
      </c>
      <c r="X32" s="141">
        <v>0</v>
      </c>
      <c r="Y32" s="141">
        <f>IFERROR(VLOOKUP($A32&amp;$B32,'7'!$L$10:$M$49,2,FALSE),0)</f>
        <v>0</v>
      </c>
      <c r="Z32" s="141">
        <f>IFERROR(VLOOKUP($A32&amp;$B32,'8'!$L$10:$M$49,2,FALSE),0)</f>
        <v>35.28251578217337</v>
      </c>
      <c r="AA32" s="141">
        <f>IFERROR(VLOOKUP($A32&amp;$B32,'9'!$L$10:$M$49,2,FALSE),0)</f>
        <v>0</v>
      </c>
      <c r="AB32" s="141">
        <f>IFERROR(VLOOKUP($A32&amp;$B32,'10'!$L$10:$M$49,2,FALSE),0)</f>
        <v>0</v>
      </c>
      <c r="AC32" s="141">
        <v>0</v>
      </c>
      <c r="AD32" s="141">
        <v>0</v>
      </c>
      <c r="AE32" s="141">
        <f>IFERROR(VLOOKUP($A32&amp;$B32,'13'!$L$10:$M$49,2,FALSE),0)</f>
        <v>0</v>
      </c>
      <c r="AF32" s="141">
        <f>IFERROR(VLOOKUP($A32&amp;$B32,'14'!$L$10:$M$49,2,FALSE),0)</f>
        <v>0</v>
      </c>
      <c r="AG32" s="149">
        <v>0</v>
      </c>
      <c r="AH32" s="166">
        <f t="shared" si="1"/>
        <v>35.28251578217337</v>
      </c>
      <c r="AI32" s="152">
        <f t="shared" si="2"/>
        <v>35.28251578217337</v>
      </c>
      <c r="AJ32" s="155">
        <f t="shared" si="3"/>
        <v>27</v>
      </c>
      <c r="AK32" s="158">
        <f t="shared" si="17"/>
        <v>2</v>
      </c>
      <c r="AM32" s="112" t="str">
        <f t="shared" si="4"/>
        <v>РедковаНаталья</v>
      </c>
      <c r="AN32" s="112">
        <f t="shared" si="5"/>
        <v>0</v>
      </c>
      <c r="AO32" s="112">
        <f t="shared" si="6"/>
        <v>0</v>
      </c>
      <c r="AP32" s="112">
        <f t="shared" si="7"/>
        <v>0</v>
      </c>
      <c r="AQ32" s="112">
        <f t="shared" si="8"/>
        <v>0</v>
      </c>
      <c r="AR32" s="112">
        <f t="shared" si="9"/>
        <v>0</v>
      </c>
      <c r="AS32" s="112">
        <f t="shared" si="10"/>
        <v>0</v>
      </c>
      <c r="AT32" s="112">
        <f t="shared" si="11"/>
        <v>0</v>
      </c>
      <c r="AU32" s="112">
        <f t="shared" si="12"/>
        <v>0</v>
      </c>
      <c r="AV32" s="112">
        <f t="shared" si="13"/>
        <v>35.28251578217337</v>
      </c>
      <c r="AW32" s="112">
        <f t="shared" si="14"/>
        <v>35.28251578217337</v>
      </c>
      <c r="AX32" s="112">
        <f t="shared" si="15"/>
        <v>35.28251578217337</v>
      </c>
      <c r="AY32" s="112">
        <f t="shared" si="16"/>
        <v>35.28251578217337</v>
      </c>
      <c r="AZ32" s="112">
        <f t="shared" si="18"/>
        <v>35.28251578217337</v>
      </c>
      <c r="BA32" s="112">
        <f t="shared" si="19"/>
        <v>35.28251578217337</v>
      </c>
      <c r="BB32" s="112"/>
    </row>
    <row r="33" spans="1:54" x14ac:dyDescent="0.2">
      <c r="A33" s="127" t="s">
        <v>144</v>
      </c>
      <c r="B33" s="19" t="s">
        <v>98</v>
      </c>
      <c r="C33" s="125" t="s">
        <v>7</v>
      </c>
      <c r="D33" s="147">
        <v>0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4"/>
      <c r="P33" s="144"/>
      <c r="Q33" s="144"/>
      <c r="R33" s="144"/>
      <c r="S33" s="141">
        <f>IFERROR(VLOOKUP($A33&amp;$B33,'1'!$L$10:$M$49,2,FALSE),0)</f>
        <v>0</v>
      </c>
      <c r="T33" s="141">
        <f>IFERROR(VLOOKUP($A33&amp;$B33,'2'!$L$10:$M$49,2,FALSE),0)</f>
        <v>35.192446297644388</v>
      </c>
      <c r="U33" s="141">
        <f>IFERROR(VLOOKUP($A33&amp;$B33,'3'!$L$10:$M$49,2,FALSE),0)</f>
        <v>0</v>
      </c>
      <c r="V33" s="141">
        <v>0</v>
      </c>
      <c r="W33" s="141">
        <f>IFERROR(VLOOKUP($A33&amp;$B33,'5'!$L$10:$M$49,2,FALSE),0)</f>
        <v>0</v>
      </c>
      <c r="X33" s="141">
        <f>IFERROR(VLOOKUP($A33&amp;$B33,'6'!$L$10:$M$49,2,FALSE),0)</f>
        <v>0</v>
      </c>
      <c r="Y33" s="141">
        <f>IFERROR(VLOOKUP($A33&amp;$B33,'7'!$L$10:$M$49,2,FALSE),0)</f>
        <v>0</v>
      </c>
      <c r="Z33" s="141">
        <f>IFERROR(VLOOKUP($A33&amp;$B33,'8'!$L$10:$M$49,2,FALSE),0)</f>
        <v>0</v>
      </c>
      <c r="AA33" s="141">
        <f>IFERROR(VLOOKUP($A33&amp;$B33,'9'!$L$10:$M$49,2,FALSE),0)</f>
        <v>0</v>
      </c>
      <c r="AB33" s="141">
        <f>IFERROR(VLOOKUP($A33&amp;$B33,'10'!$L$10:$M$49,2,FALSE),0)</f>
        <v>0</v>
      </c>
      <c r="AC33" s="141">
        <v>0</v>
      </c>
      <c r="AD33" s="141">
        <v>0</v>
      </c>
      <c r="AE33" s="141">
        <f>IFERROR(VLOOKUP($A33&amp;$B33,'13'!$L$10:$M$49,2,FALSE),0)</f>
        <v>0</v>
      </c>
      <c r="AF33" s="141">
        <f>IFERROR(VLOOKUP($A33&amp;$B33,'14'!$L$10:$M$49,2,FALSE),0)</f>
        <v>0</v>
      </c>
      <c r="AG33" s="149">
        <v>0</v>
      </c>
      <c r="AH33" s="166">
        <f t="shared" si="1"/>
        <v>35.192446297644388</v>
      </c>
      <c r="AI33" s="152">
        <f t="shared" si="2"/>
        <v>35.192446297644388</v>
      </c>
      <c r="AJ33" s="155">
        <f t="shared" si="3"/>
        <v>28</v>
      </c>
      <c r="AK33" s="158">
        <f t="shared" si="17"/>
        <v>2</v>
      </c>
      <c r="AM33" s="112" t="str">
        <f t="shared" si="4"/>
        <v>ГригореваАнна</v>
      </c>
      <c r="AN33" s="112">
        <f t="shared" si="5"/>
        <v>0</v>
      </c>
      <c r="AO33" s="112">
        <f t="shared" si="6"/>
        <v>0</v>
      </c>
      <c r="AP33" s="112">
        <f t="shared" si="7"/>
        <v>35.192446297644388</v>
      </c>
      <c r="AQ33" s="112">
        <f t="shared" si="8"/>
        <v>35.192446297644388</v>
      </c>
      <c r="AR33" s="112">
        <f t="shared" si="9"/>
        <v>35.192446297644388</v>
      </c>
      <c r="AS33" s="112">
        <f t="shared" si="10"/>
        <v>35.192446297644388</v>
      </c>
      <c r="AT33" s="112">
        <f t="shared" si="11"/>
        <v>35.192446297644388</v>
      </c>
      <c r="AU33" s="112">
        <f t="shared" si="12"/>
        <v>35.192446297644388</v>
      </c>
      <c r="AV33" s="112">
        <f t="shared" si="13"/>
        <v>35.192446297644388</v>
      </c>
      <c r="AW33" s="112">
        <f t="shared" si="14"/>
        <v>35.192446297644388</v>
      </c>
      <c r="AX33" s="112">
        <f t="shared" si="15"/>
        <v>35.192446297644388</v>
      </c>
      <c r="AY33" s="112">
        <f t="shared" si="16"/>
        <v>35.192446297644388</v>
      </c>
      <c r="AZ33" s="112">
        <f t="shared" si="18"/>
        <v>35.192446297644388</v>
      </c>
      <c r="BA33" s="112">
        <f t="shared" si="19"/>
        <v>35.192446297644388</v>
      </c>
      <c r="BB33" s="112"/>
    </row>
    <row r="34" spans="1:54" x14ac:dyDescent="0.2">
      <c r="A34" s="124" t="s">
        <v>150</v>
      </c>
      <c r="B34" s="16" t="s">
        <v>63</v>
      </c>
      <c r="C34" s="125" t="s">
        <v>151</v>
      </c>
      <c r="D34" s="147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4"/>
      <c r="P34" s="144"/>
      <c r="Q34" s="144"/>
      <c r="R34" s="144"/>
      <c r="S34" s="141">
        <f>IFERROR(VLOOKUP($A34&amp;$B34,'1'!$L$10:$M$49,2,FALSE),0)</f>
        <v>0</v>
      </c>
      <c r="T34" s="141">
        <f>IFERROR(VLOOKUP($A34&amp;$B34,'2'!$L$10:$M$49,2,FALSE),0)</f>
        <v>0</v>
      </c>
      <c r="U34" s="141">
        <f>IFERROR(VLOOKUP($A34&amp;$B34,'3'!$L$10:$M$49,2,FALSE),0)</f>
        <v>34.593010636637331</v>
      </c>
      <c r="V34" s="141">
        <v>0</v>
      </c>
      <c r="W34" s="141">
        <f>IFERROR(VLOOKUP($A34&amp;$B34,'5'!$L$10:$M$49,2,FALSE),0)</f>
        <v>0</v>
      </c>
      <c r="X34" s="141">
        <f>IFERROR(VLOOKUP($A34&amp;$B34,'6'!$L$10:$M$49,2,FALSE),0)</f>
        <v>0</v>
      </c>
      <c r="Y34" s="141">
        <f>IFERROR(VLOOKUP($A34&amp;$B34,'7'!$L$10:$M$49,2,FALSE),0)</f>
        <v>0</v>
      </c>
      <c r="Z34" s="141">
        <f>IFERROR(VLOOKUP($A34&amp;$B34,'8'!$L$10:$M$49,2,FALSE),0)</f>
        <v>0</v>
      </c>
      <c r="AA34" s="141">
        <f>IFERROR(VLOOKUP($A34&amp;$B34,'9'!$L$10:$M$49,2,FALSE),0)</f>
        <v>0</v>
      </c>
      <c r="AB34" s="141">
        <f>IFERROR(VLOOKUP($A34&amp;$B34,'10'!$L$10:$M$49,2,FALSE),0)</f>
        <v>0</v>
      </c>
      <c r="AC34" s="141">
        <v>0</v>
      </c>
      <c r="AD34" s="141">
        <v>0</v>
      </c>
      <c r="AE34" s="141">
        <f>IFERROR(VLOOKUP($A34&amp;$B34,'13'!$L$10:$M$49,2,FALSE),0)</f>
        <v>0</v>
      </c>
      <c r="AF34" s="141">
        <f>IFERROR(VLOOKUP($A34&amp;$B34,'14'!$L$10:$M$49,2,FALSE),0)</f>
        <v>0</v>
      </c>
      <c r="AG34" s="149">
        <v>0</v>
      </c>
      <c r="AH34" s="166">
        <f t="shared" si="1"/>
        <v>34.593010636637331</v>
      </c>
      <c r="AI34" s="152">
        <f t="shared" si="2"/>
        <v>34.593010636637331</v>
      </c>
      <c r="AJ34" s="155">
        <f t="shared" si="3"/>
        <v>29</v>
      </c>
      <c r="AK34" s="158">
        <f t="shared" si="17"/>
        <v>2</v>
      </c>
      <c r="AM34" s="112" t="str">
        <f t="shared" si="4"/>
        <v>МакароваОльга</v>
      </c>
      <c r="AN34" s="112">
        <f t="shared" si="5"/>
        <v>0</v>
      </c>
      <c r="AO34" s="112">
        <f t="shared" si="6"/>
        <v>0</v>
      </c>
      <c r="AP34" s="112">
        <f t="shared" si="7"/>
        <v>0</v>
      </c>
      <c r="AQ34" s="112">
        <f t="shared" si="8"/>
        <v>34.593010636637331</v>
      </c>
      <c r="AR34" s="112">
        <f t="shared" si="9"/>
        <v>34.593010636637331</v>
      </c>
      <c r="AS34" s="112">
        <f t="shared" si="10"/>
        <v>34.593010636637331</v>
      </c>
      <c r="AT34" s="112">
        <f t="shared" si="11"/>
        <v>34.593010636637331</v>
      </c>
      <c r="AU34" s="112">
        <f t="shared" si="12"/>
        <v>34.593010636637331</v>
      </c>
      <c r="AV34" s="112">
        <f t="shared" si="13"/>
        <v>34.593010636637331</v>
      </c>
      <c r="AW34" s="112">
        <f t="shared" si="14"/>
        <v>34.593010636637331</v>
      </c>
      <c r="AX34" s="112">
        <f t="shared" si="15"/>
        <v>34.593010636637331</v>
      </c>
      <c r="AY34" s="112">
        <f t="shared" si="16"/>
        <v>34.593010636637331</v>
      </c>
      <c r="AZ34" s="112">
        <f t="shared" si="18"/>
        <v>34.593010636637331</v>
      </c>
      <c r="BA34" s="112">
        <f t="shared" si="19"/>
        <v>34.593010636637331</v>
      </c>
      <c r="BB34" s="112"/>
    </row>
    <row r="35" spans="1:54" x14ac:dyDescent="0.2">
      <c r="A35" s="124" t="s">
        <v>89</v>
      </c>
      <c r="B35" s="16" t="s">
        <v>90</v>
      </c>
      <c r="C35" s="125"/>
      <c r="D35" s="147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32.378135060780956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4"/>
      <c r="P35" s="144"/>
      <c r="Q35" s="144"/>
      <c r="R35" s="144"/>
      <c r="S35" s="141">
        <f>IFERROR(VLOOKUP($A35&amp;$B35,'1'!$L$10:$M$49,2,FALSE),0)</f>
        <v>0</v>
      </c>
      <c r="T35" s="141">
        <f>IFERROR(VLOOKUP($A35&amp;$B35,'2'!$L$10:$M$49,2,FALSE),0)</f>
        <v>0</v>
      </c>
      <c r="U35" s="141">
        <f>IFERROR(VLOOKUP($A35&amp;$B35,'3'!$L$10:$M$49,2,FALSE),0)</f>
        <v>0</v>
      </c>
      <c r="V35" s="141">
        <v>0</v>
      </c>
      <c r="W35" s="141">
        <f>IFERROR(VLOOKUP($A35&amp;$B35,'5'!$L$10:$M$49,2,FALSE),0)</f>
        <v>0</v>
      </c>
      <c r="X35" s="141">
        <f>IFERROR(VLOOKUP($A35&amp;$B35,'6'!$L$10:$M$49,2,FALSE),0)</f>
        <v>0</v>
      </c>
      <c r="Y35" s="141">
        <f>IFERROR(VLOOKUP($A35&amp;$B35,'7'!$L$10:$M$49,2,FALSE),0)</f>
        <v>0</v>
      </c>
      <c r="Z35" s="141">
        <f>IFERROR(VLOOKUP($A35&amp;$B35,'8'!$L$10:$M$49,2,FALSE),0)</f>
        <v>29.990138414847369</v>
      </c>
      <c r="AA35" s="141">
        <f>IFERROR(VLOOKUP($A35&amp;$B35,'9'!$L$10:$M$49,2,FALSE),0)</f>
        <v>0</v>
      </c>
      <c r="AB35" s="141">
        <f>IFERROR(VLOOKUP($A35&amp;$B35,'10'!$L$10:$M$49,2,FALSE),0)</f>
        <v>0</v>
      </c>
      <c r="AC35" s="141">
        <v>0</v>
      </c>
      <c r="AD35" s="141">
        <v>0</v>
      </c>
      <c r="AE35" s="141">
        <f>IFERROR(VLOOKUP($A35&amp;$B35,'13'!$L$10:$M$49,2,FALSE),0)</f>
        <v>0</v>
      </c>
      <c r="AF35" s="141">
        <f>IFERROR(VLOOKUP($A35&amp;$B35,'14'!$L$10:$M$49,2,FALSE),0)</f>
        <v>0</v>
      </c>
      <c r="AG35" s="149">
        <v>0</v>
      </c>
      <c r="AH35" s="166">
        <f t="shared" si="1"/>
        <v>29.990138414847369</v>
      </c>
      <c r="AI35" s="152">
        <f t="shared" si="2"/>
        <v>29.990138414847369</v>
      </c>
      <c r="AJ35" s="155">
        <f t="shared" si="3"/>
        <v>30</v>
      </c>
      <c r="AK35" s="158">
        <f t="shared" si="17"/>
        <v>2</v>
      </c>
      <c r="AM35" s="112" t="str">
        <f t="shared" si="4"/>
        <v>ПименоваАлександра</v>
      </c>
      <c r="AN35" s="112">
        <f t="shared" si="5"/>
        <v>32.378135060780956</v>
      </c>
      <c r="AO35" s="112">
        <f t="shared" si="6"/>
        <v>32.378135060780956</v>
      </c>
      <c r="AP35" s="112">
        <f t="shared" si="7"/>
        <v>32.378135060780956</v>
      </c>
      <c r="AQ35" s="112">
        <f t="shared" si="8"/>
        <v>32.378135060780956</v>
      </c>
      <c r="AR35" s="112">
        <f t="shared" si="9"/>
        <v>32.378135060780956</v>
      </c>
      <c r="AS35" s="112">
        <f t="shared" si="10"/>
        <v>32.378135060780956</v>
      </c>
      <c r="AT35" s="112">
        <f t="shared" si="11"/>
        <v>32.378135060780956</v>
      </c>
      <c r="AU35" s="112">
        <f t="shared" si="12"/>
        <v>32.378135060780956</v>
      </c>
      <c r="AV35" s="112">
        <f t="shared" si="13"/>
        <v>29.990138414847369</v>
      </c>
      <c r="AW35" s="112">
        <f t="shared" si="14"/>
        <v>29.990138414847369</v>
      </c>
      <c r="AX35" s="112">
        <f t="shared" si="15"/>
        <v>29.990138414847369</v>
      </c>
      <c r="AY35" s="112">
        <f t="shared" si="16"/>
        <v>29.990138414847369</v>
      </c>
      <c r="AZ35" s="112">
        <f t="shared" si="18"/>
        <v>29.990138414847369</v>
      </c>
      <c r="BA35" s="112">
        <f t="shared" si="19"/>
        <v>29.990138414847369</v>
      </c>
      <c r="BB35" s="112"/>
    </row>
    <row r="36" spans="1:54" x14ac:dyDescent="0.2">
      <c r="A36" s="124" t="s">
        <v>68</v>
      </c>
      <c r="B36" s="16" t="s">
        <v>69</v>
      </c>
      <c r="C36" s="125" t="s">
        <v>8</v>
      </c>
      <c r="D36" s="147">
        <v>51.136363636363633</v>
      </c>
      <c r="E36" s="148">
        <v>44.522629792749242</v>
      </c>
      <c r="F36" s="148">
        <v>65.496819625203216</v>
      </c>
      <c r="G36" s="148">
        <v>36.146348675817073</v>
      </c>
      <c r="H36" s="148">
        <v>45.58684812285194</v>
      </c>
      <c r="I36" s="148">
        <v>50.978340308463629</v>
      </c>
      <c r="J36" s="148">
        <v>0</v>
      </c>
      <c r="K36" s="148">
        <v>0</v>
      </c>
      <c r="L36" s="148">
        <v>0</v>
      </c>
      <c r="M36" s="148">
        <v>70.46824471781828</v>
      </c>
      <c r="N36" s="148">
        <v>0</v>
      </c>
      <c r="O36" s="144"/>
      <c r="P36" s="144"/>
      <c r="Q36" s="144"/>
      <c r="R36" s="144"/>
      <c r="S36" s="141">
        <f>IFERROR(VLOOKUP($A36&amp;$B36,'1'!$L$10:$M$49,2,FALSE),0)</f>
        <v>0</v>
      </c>
      <c r="T36" s="141">
        <f>IFERROR(VLOOKUP($A36&amp;$B36,'2'!$L$10:$M$49,2,FALSE),0)</f>
        <v>0</v>
      </c>
      <c r="U36" s="141">
        <f>IFERROR(VLOOKUP($A36&amp;$B36,'3'!$L$10:$M$49,2,FALSE),0)</f>
        <v>0</v>
      </c>
      <c r="V36" s="141">
        <v>0</v>
      </c>
      <c r="W36" s="141">
        <f>IFERROR(VLOOKUP($A36&amp;$B36,'5'!$L$10:$M$49,2,FALSE),0)</f>
        <v>0</v>
      </c>
      <c r="X36" s="141">
        <f>IFERROR(VLOOKUP($A36&amp;$B36,'6'!$L$10:$M$49,2,FALSE),0)</f>
        <v>0</v>
      </c>
      <c r="Y36" s="141">
        <f>IFERROR(VLOOKUP($A36&amp;$B36,'7'!$L$10:$M$49,2,FALSE),0)</f>
        <v>0</v>
      </c>
      <c r="Z36" s="141">
        <f>IFERROR(VLOOKUP($A36&amp;$B36,'8'!$L$10:$M$49,2,FALSE),0)</f>
        <v>0</v>
      </c>
      <c r="AA36" s="141">
        <f>IFERROR(VLOOKUP($A36&amp;$B36,'9'!$L$10:$M$49,2,FALSE),0)</f>
        <v>0</v>
      </c>
      <c r="AB36" s="141">
        <f>IFERROR(VLOOKUP($A36&amp;$B36,'10'!$L$10:$M$49,2,FALSE),0)</f>
        <v>0</v>
      </c>
      <c r="AC36" s="141">
        <v>0</v>
      </c>
      <c r="AD36" s="141">
        <v>0</v>
      </c>
      <c r="AE36" s="141">
        <f>IFERROR(VLOOKUP($A36&amp;$B36,'13'!$L$10:$M$49,2,FALSE),0)</f>
        <v>0</v>
      </c>
      <c r="AF36" s="141">
        <f>IFERROR(VLOOKUP($A36&amp;$B36,'14'!$L$10:$M$49,2,FALSE),0)</f>
        <v>0</v>
      </c>
      <c r="AG36" s="149">
        <v>0</v>
      </c>
      <c r="AH36" s="166">
        <f t="shared" si="1"/>
        <v>0</v>
      </c>
      <c r="AI36" s="152">
        <f t="shared" si="2"/>
        <v>0</v>
      </c>
      <c r="AJ36" s="155"/>
      <c r="AK36" s="158"/>
      <c r="AM36" s="112" t="str">
        <f t="shared" si="4"/>
        <v>ПервененокОксана</v>
      </c>
      <c r="AN36" s="112">
        <f t="shared" si="5"/>
        <v>187.10142797938511</v>
      </c>
      <c r="AO36" s="112">
        <f t="shared" si="6"/>
        <v>186.94340465148511</v>
      </c>
      <c r="AP36" s="112">
        <f t="shared" si="7"/>
        <v>186.94340465148511</v>
      </c>
      <c r="AQ36" s="112">
        <f t="shared" si="8"/>
        <v>167.03343314913386</v>
      </c>
      <c r="AR36" s="112">
        <f t="shared" si="9"/>
        <v>167.03343314913386</v>
      </c>
      <c r="AS36" s="112">
        <f t="shared" si="10"/>
        <v>167.03343314913386</v>
      </c>
      <c r="AT36" s="112">
        <f t="shared" si="11"/>
        <v>121.44658502628191</v>
      </c>
      <c r="AU36" s="112">
        <f t="shared" si="12"/>
        <v>121.44658502628191</v>
      </c>
      <c r="AV36" s="112">
        <f t="shared" si="13"/>
        <v>70.46824471781828</v>
      </c>
      <c r="AW36" s="112">
        <f t="shared" si="14"/>
        <v>70.46824471781828</v>
      </c>
      <c r="AX36" s="112">
        <f t="shared" si="15"/>
        <v>70.46824471781828</v>
      </c>
      <c r="AY36" s="112">
        <f t="shared" si="16"/>
        <v>70.46824471781828</v>
      </c>
      <c r="AZ36" s="112">
        <f t="shared" si="18"/>
        <v>70.46824471781828</v>
      </c>
      <c r="BA36" s="112">
        <f t="shared" si="19"/>
        <v>70.46824471781828</v>
      </c>
      <c r="BB36" s="112"/>
    </row>
    <row r="37" spans="1:54" x14ac:dyDescent="0.2">
      <c r="A37" s="124" t="s">
        <v>70</v>
      </c>
      <c r="B37" s="16" t="s">
        <v>59</v>
      </c>
      <c r="C37" s="125"/>
      <c r="D37" s="147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37.889306986020266</v>
      </c>
      <c r="J37" s="148">
        <v>58.655565091557165</v>
      </c>
      <c r="K37" s="148">
        <v>0</v>
      </c>
      <c r="L37" s="148">
        <v>0</v>
      </c>
      <c r="M37" s="148">
        <v>0</v>
      </c>
      <c r="N37" s="148">
        <v>0</v>
      </c>
      <c r="O37" s="144"/>
      <c r="P37" s="144"/>
      <c r="Q37" s="144"/>
      <c r="R37" s="144"/>
      <c r="S37" s="141">
        <f>IFERROR(VLOOKUP($A37&amp;$B37,'1'!$L$10:$M$49,2,FALSE),0)</f>
        <v>0</v>
      </c>
      <c r="T37" s="141">
        <f>IFERROR(VLOOKUP($A37&amp;$B37,'2'!$L$10:$M$49,2,FALSE),0)</f>
        <v>0</v>
      </c>
      <c r="U37" s="141">
        <f>IFERROR(VLOOKUP($A37&amp;$B37,'3'!$L$10:$M$49,2,FALSE),0)</f>
        <v>0</v>
      </c>
      <c r="V37" s="141">
        <v>0</v>
      </c>
      <c r="W37" s="141">
        <f>IFERROR(VLOOKUP($A37&amp;$B37,'5'!$L$10:$M$49,2,FALSE),0)</f>
        <v>0</v>
      </c>
      <c r="X37" s="141">
        <f>IFERROR(VLOOKUP($A37&amp;$B37,'6'!$L$10:$M$49,2,FALSE),0)</f>
        <v>0</v>
      </c>
      <c r="Y37" s="141">
        <f>IFERROR(VLOOKUP($A37&amp;$B37,'7'!$L$10:$M$49,2,FALSE),0)</f>
        <v>0</v>
      </c>
      <c r="Z37" s="141">
        <f>IFERROR(VLOOKUP($A37&amp;$B37,'8'!$L$10:$M$49,2,FALSE),0)</f>
        <v>0</v>
      </c>
      <c r="AA37" s="141">
        <f>IFERROR(VLOOKUP($A37&amp;$B37,'9'!$L$10:$M$49,2,FALSE),0)</f>
        <v>0</v>
      </c>
      <c r="AB37" s="141">
        <f>IFERROR(VLOOKUP($A37&amp;$B37,'10'!$L$10:$M$49,2,FALSE),0)</f>
        <v>0</v>
      </c>
      <c r="AC37" s="141">
        <v>0</v>
      </c>
      <c r="AD37" s="141">
        <v>0</v>
      </c>
      <c r="AE37" s="141">
        <f>IFERROR(VLOOKUP($A37&amp;$B37,'13'!$L$10:$M$49,2,FALSE),0)</f>
        <v>0</v>
      </c>
      <c r="AF37" s="141">
        <f>IFERROR(VLOOKUP($A37&amp;$B37,'14'!$L$10:$M$49,2,FALSE),0)</f>
        <v>0</v>
      </c>
      <c r="AG37" s="149">
        <v>0</v>
      </c>
      <c r="AH37" s="166">
        <f t="shared" si="1"/>
        <v>0</v>
      </c>
      <c r="AI37" s="152">
        <f t="shared" si="2"/>
        <v>0</v>
      </c>
      <c r="AJ37" s="155"/>
      <c r="AK37" s="158"/>
      <c r="AM37" s="112" t="str">
        <f t="shared" si="4"/>
        <v>АкашеваЮлия</v>
      </c>
      <c r="AN37" s="112">
        <f t="shared" si="5"/>
        <v>96.544872077577423</v>
      </c>
      <c r="AO37" s="112">
        <f t="shared" si="6"/>
        <v>96.544872077577423</v>
      </c>
      <c r="AP37" s="112">
        <f t="shared" si="7"/>
        <v>96.544872077577423</v>
      </c>
      <c r="AQ37" s="112">
        <f t="shared" si="8"/>
        <v>96.544872077577423</v>
      </c>
      <c r="AR37" s="112">
        <f t="shared" si="9"/>
        <v>96.544872077577423</v>
      </c>
      <c r="AS37" s="112">
        <f t="shared" si="10"/>
        <v>96.544872077577423</v>
      </c>
      <c r="AT37" s="112">
        <f t="shared" si="11"/>
        <v>96.544872077577423</v>
      </c>
      <c r="AU37" s="112">
        <f t="shared" si="12"/>
        <v>96.544872077577423</v>
      </c>
      <c r="AV37" s="112">
        <f t="shared" si="13"/>
        <v>58.655565091557165</v>
      </c>
      <c r="AW37" s="112">
        <f t="shared" si="14"/>
        <v>0</v>
      </c>
      <c r="AX37" s="112">
        <f t="shared" si="15"/>
        <v>0</v>
      </c>
      <c r="AY37" s="112">
        <f t="shared" si="16"/>
        <v>0</v>
      </c>
      <c r="AZ37" s="112">
        <f t="shared" si="18"/>
        <v>0</v>
      </c>
      <c r="BA37" s="112">
        <f t="shared" si="19"/>
        <v>0</v>
      </c>
      <c r="BB37" s="112"/>
    </row>
    <row r="38" spans="1:54" x14ac:dyDescent="0.2">
      <c r="A38" s="124" t="s">
        <v>66</v>
      </c>
      <c r="B38" s="16" t="s">
        <v>59</v>
      </c>
      <c r="C38" s="125" t="s">
        <v>67</v>
      </c>
      <c r="D38" s="147">
        <v>0</v>
      </c>
      <c r="E38" s="148">
        <v>0</v>
      </c>
      <c r="F38" s="148">
        <v>104.79491140032513</v>
      </c>
      <c r="G38" s="148">
        <v>0</v>
      </c>
      <c r="H38" s="148">
        <v>0</v>
      </c>
      <c r="I38" s="148">
        <v>0</v>
      </c>
      <c r="J38" s="148">
        <v>93.848904146491449</v>
      </c>
      <c r="K38" s="148">
        <v>0</v>
      </c>
      <c r="L38" s="148">
        <v>0</v>
      </c>
      <c r="M38" s="148">
        <v>0</v>
      </c>
      <c r="N38" s="148">
        <v>0</v>
      </c>
      <c r="O38" s="144"/>
      <c r="P38" s="144"/>
      <c r="Q38" s="144"/>
      <c r="R38" s="144"/>
      <c r="S38" s="141">
        <f>IFERROR(VLOOKUP($A38&amp;$B38,'1'!$L$10:$M$49,2,FALSE),0)</f>
        <v>0</v>
      </c>
      <c r="T38" s="141">
        <f>IFERROR(VLOOKUP($A38&amp;$B38,'2'!$L$10:$M$49,2,FALSE),0)</f>
        <v>0</v>
      </c>
      <c r="U38" s="141">
        <f>IFERROR(VLOOKUP($A38&amp;$B38,'3'!$L$10:$M$49,2,FALSE),0)</f>
        <v>0</v>
      </c>
      <c r="V38" s="141">
        <v>0</v>
      </c>
      <c r="W38" s="141">
        <f>IFERROR(VLOOKUP($A38&amp;$B38,'5'!$L$10:$M$49,2,FALSE),0)</f>
        <v>0</v>
      </c>
      <c r="X38" s="141">
        <f>IFERROR(VLOOKUP($A38&amp;$B38,'6'!$L$10:$M$49,2,FALSE),0)</f>
        <v>0</v>
      </c>
      <c r="Y38" s="141">
        <f>IFERROR(VLOOKUP($A38&amp;$B38,'7'!$L$10:$M$49,2,FALSE),0)</f>
        <v>0</v>
      </c>
      <c r="Z38" s="141">
        <f>IFERROR(VLOOKUP($A38&amp;$B38,'8'!$L$10:$M$49,2,FALSE),0)</f>
        <v>0</v>
      </c>
      <c r="AA38" s="141">
        <f>IFERROR(VLOOKUP($A38&amp;$B38,'9'!$L$10:$M$49,2,FALSE),0)</f>
        <v>0</v>
      </c>
      <c r="AB38" s="141">
        <f>IFERROR(VLOOKUP($A38&amp;$B38,'10'!$L$10:$M$49,2,FALSE),0)</f>
        <v>0</v>
      </c>
      <c r="AC38" s="141">
        <v>0</v>
      </c>
      <c r="AD38" s="141">
        <v>0</v>
      </c>
      <c r="AE38" s="141">
        <f>IFERROR(VLOOKUP($A38&amp;$B38,'13'!$L$10:$M$49,2,FALSE),0)</f>
        <v>0</v>
      </c>
      <c r="AF38" s="141">
        <f>IFERROR(VLOOKUP($A38&amp;$B38,'14'!$L$10:$M$49,2,FALSE),0)</f>
        <v>0</v>
      </c>
      <c r="AG38" s="149">
        <v>0</v>
      </c>
      <c r="AH38" s="166">
        <f t="shared" ref="AH38:AH69" si="20">LARGE(S38:AG38,1)+LARGE(S38:AG38,2)+LARGE(S38:AG38,3)</f>
        <v>0</v>
      </c>
      <c r="AI38" s="152">
        <f t="shared" ref="AI38:AI69" si="21">LARGE(S38:AG38,1)+LARGE(S38:AG38,2)+LARGE(S38:AG38,3)</f>
        <v>0</v>
      </c>
      <c r="AJ38" s="155"/>
      <c r="AK38" s="158"/>
      <c r="AM38" s="112" t="str">
        <f t="shared" ref="AM38:AM69" si="22">A38&amp;B38</f>
        <v>КотиковаЮлия</v>
      </c>
      <c r="AN38" s="112">
        <f t="shared" ref="AN38:AN69" si="23">LARGE($D38:$R38,1)+LARGE($D38:$R38,2)+LARGE($D38:$R38,3)</f>
        <v>198.6438155468166</v>
      </c>
      <c r="AO38" s="112">
        <f t="shared" ref="AO38:AO69" si="24">LARGE($E38:$S38,1)+LARGE($E38:$S38,2)+LARGE($E38:$S38,3)</f>
        <v>198.6438155468166</v>
      </c>
      <c r="AP38" s="112">
        <f t="shared" ref="AP38:AP64" si="25">LARGE($F38:$T38,1)+LARGE($F38:$T38,2)+LARGE($F38:$T38,3)</f>
        <v>198.6438155468166</v>
      </c>
      <c r="AQ38" s="112">
        <f t="shared" ref="AQ38:AQ64" si="26">LARGE($G38:$U38,1)+LARGE($G38:$U38,2)+LARGE($G38:$U38,3)</f>
        <v>93.848904146491449</v>
      </c>
      <c r="AR38" s="112">
        <f t="shared" ref="AR38:AR69" si="27">LARGE($G38:$V38,1)+LARGE($G38:$V38,2)+LARGE($G38:$V38,3)</f>
        <v>93.848904146491449</v>
      </c>
      <c r="AS38" s="112">
        <f t="shared" ref="AS38:AS69" si="28">LARGE($H38:$W38,1)+LARGE($H38:$W38,2)+LARGE($H38:$W38,3)</f>
        <v>93.848904146491449</v>
      </c>
      <c r="AT38" s="112">
        <f t="shared" ref="AT38:AT69" si="29">LARGE($I38:$X38,1)+LARGE($I38:$X38,2)+LARGE($I38:$X38,3)</f>
        <v>93.848904146491449</v>
      </c>
      <c r="AU38" s="112">
        <f t="shared" ref="AU38:AU69" si="30">LARGE($I38:$Y38,1)+LARGE($I38:$Y38,2)+LARGE($I38:$Y38,3)</f>
        <v>93.848904146491449</v>
      </c>
      <c r="AV38" s="112">
        <f t="shared" ref="AV38:AV69" si="31">LARGE($J38:$Z38,1)+LARGE($J38:$Z38,2)+LARGE($J38:$Z38,3)</f>
        <v>93.848904146491449</v>
      </c>
      <c r="AW38" s="112">
        <f t="shared" ref="AW38:AW69" si="32">LARGE($K38:$AA38,1)+LARGE($K38:$AA38,2)+LARGE($K38:$AA38,3)</f>
        <v>0</v>
      </c>
      <c r="AX38" s="112">
        <f t="shared" ref="AX38:AX69" si="33">LARGE($L38:$AB38,1)+LARGE($L38:$AB38,2)+LARGE($L38:$AB38,3)</f>
        <v>0</v>
      </c>
      <c r="AY38" s="112">
        <f t="shared" ref="AY38:AY69" si="34">LARGE($L38:$AC38,1)+LARGE($L38:$AC38,2)+LARGE($L38:$AC38,3)</f>
        <v>0</v>
      </c>
      <c r="AZ38" s="112">
        <f t="shared" si="18"/>
        <v>0</v>
      </c>
      <c r="BA38" s="112">
        <f t="shared" si="19"/>
        <v>0</v>
      </c>
      <c r="BB38" s="112"/>
    </row>
    <row r="39" spans="1:54" x14ac:dyDescent="0.2">
      <c r="A39" s="127" t="s">
        <v>76</v>
      </c>
      <c r="B39" s="19" t="s">
        <v>65</v>
      </c>
      <c r="C39" s="128"/>
      <c r="D39" s="147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70.46824471781828</v>
      </c>
      <c r="N39" s="148">
        <v>0</v>
      </c>
      <c r="O39" s="144"/>
      <c r="P39" s="144"/>
      <c r="Q39" s="144"/>
      <c r="R39" s="144"/>
      <c r="S39" s="141">
        <f>IFERROR(VLOOKUP($A39&amp;$B39,'1'!$L$10:$M$49,2,FALSE),0)</f>
        <v>0</v>
      </c>
      <c r="T39" s="141">
        <f>IFERROR(VLOOKUP($A39&amp;$B39,'2'!$L$10:$M$49,2,FALSE),0)</f>
        <v>0</v>
      </c>
      <c r="U39" s="141">
        <f>IFERROR(VLOOKUP($A39&amp;$B39,'3'!$L$10:$M$49,2,FALSE),0)</f>
        <v>0</v>
      </c>
      <c r="V39" s="141">
        <v>0</v>
      </c>
      <c r="W39" s="141">
        <f>IFERROR(VLOOKUP($A39&amp;$B39,'5'!$L$10:$M$49,2,FALSE),0)</f>
        <v>0</v>
      </c>
      <c r="X39" s="141">
        <f>IFERROR(VLOOKUP($A39&amp;$B39,'6'!$L$10:$M$49,2,FALSE),0)</f>
        <v>0</v>
      </c>
      <c r="Y39" s="141">
        <f>IFERROR(VLOOKUP($A39&amp;$B39,'7'!$L$10:$M$49,2,FALSE),0)</f>
        <v>0</v>
      </c>
      <c r="Z39" s="141">
        <f>IFERROR(VLOOKUP($A39&amp;$B39,'8'!$L$10:$M$49,2,FALSE),0)</f>
        <v>0</v>
      </c>
      <c r="AA39" s="141">
        <f>IFERROR(VLOOKUP($A39&amp;$B39,'9'!$L$10:$M$49,2,FALSE),0)</f>
        <v>0</v>
      </c>
      <c r="AB39" s="141">
        <f>IFERROR(VLOOKUP($A39&amp;$B39,'10'!$L$10:$M$49,2,FALSE),0)</f>
        <v>0</v>
      </c>
      <c r="AC39" s="141">
        <v>0</v>
      </c>
      <c r="AD39" s="141">
        <v>0</v>
      </c>
      <c r="AE39" s="141">
        <f>IFERROR(VLOOKUP($A39&amp;$B39,'13'!$L$10:$M$49,2,FALSE),0)</f>
        <v>0</v>
      </c>
      <c r="AF39" s="141">
        <f>IFERROR(VLOOKUP($A39&amp;$B39,'14'!$L$10:$M$49,2,FALSE),0)</f>
        <v>0</v>
      </c>
      <c r="AG39" s="149">
        <v>0</v>
      </c>
      <c r="AH39" s="166">
        <f t="shared" si="20"/>
        <v>0</v>
      </c>
      <c r="AI39" s="152">
        <f t="shared" si="21"/>
        <v>0</v>
      </c>
      <c r="AJ39" s="155"/>
      <c r="AK39" s="158"/>
      <c r="AM39" s="112" t="str">
        <f t="shared" si="22"/>
        <v>ЛозоваяДарья</v>
      </c>
      <c r="AN39" s="112">
        <f t="shared" si="23"/>
        <v>70.46824471781828</v>
      </c>
      <c r="AO39" s="112">
        <f t="shared" si="24"/>
        <v>70.46824471781828</v>
      </c>
      <c r="AP39" s="112">
        <f t="shared" si="25"/>
        <v>70.46824471781828</v>
      </c>
      <c r="AQ39" s="112">
        <f t="shared" si="26"/>
        <v>70.46824471781828</v>
      </c>
      <c r="AR39" s="112">
        <f t="shared" si="27"/>
        <v>70.46824471781828</v>
      </c>
      <c r="AS39" s="112">
        <f t="shared" si="28"/>
        <v>70.46824471781828</v>
      </c>
      <c r="AT39" s="112">
        <f t="shared" si="29"/>
        <v>70.46824471781828</v>
      </c>
      <c r="AU39" s="112">
        <f t="shared" si="30"/>
        <v>70.46824471781828</v>
      </c>
      <c r="AV39" s="112">
        <f t="shared" si="31"/>
        <v>70.46824471781828</v>
      </c>
      <c r="AW39" s="112">
        <f t="shared" si="32"/>
        <v>70.46824471781828</v>
      </c>
      <c r="AX39" s="112">
        <f t="shared" si="33"/>
        <v>70.46824471781828</v>
      </c>
      <c r="AY39" s="112">
        <f t="shared" si="34"/>
        <v>70.46824471781828</v>
      </c>
      <c r="AZ39" s="112">
        <f t="shared" si="18"/>
        <v>70.46824471781828</v>
      </c>
      <c r="BA39" s="112">
        <f t="shared" si="19"/>
        <v>70.46824471781828</v>
      </c>
      <c r="BB39" s="112"/>
    </row>
    <row r="40" spans="1:54" x14ac:dyDescent="0.2">
      <c r="A40" s="124" t="s">
        <v>82</v>
      </c>
      <c r="B40" s="16" t="s">
        <v>83</v>
      </c>
      <c r="C40" s="129" t="s">
        <v>84</v>
      </c>
      <c r="D40" s="147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60.218318213408338</v>
      </c>
      <c r="N40" s="148">
        <v>0</v>
      </c>
      <c r="O40" s="144"/>
      <c r="P40" s="144"/>
      <c r="Q40" s="144"/>
      <c r="R40" s="144"/>
      <c r="S40" s="141">
        <f>IFERROR(VLOOKUP($A40&amp;$B40,'1'!$L$10:$M$49,2,FALSE),0)</f>
        <v>0</v>
      </c>
      <c r="T40" s="141">
        <f>IFERROR(VLOOKUP($A40&amp;$B40,'2'!$L$10:$M$49,2,FALSE),0)</f>
        <v>0</v>
      </c>
      <c r="U40" s="141">
        <f>IFERROR(VLOOKUP($A40&amp;$B40,'3'!$L$10:$M$49,2,FALSE),0)</f>
        <v>0</v>
      </c>
      <c r="V40" s="141">
        <v>0</v>
      </c>
      <c r="W40" s="141">
        <f>IFERROR(VLOOKUP($A40&amp;$B40,'5'!$L$10:$M$49,2,FALSE),0)</f>
        <v>0</v>
      </c>
      <c r="X40" s="141">
        <f>IFERROR(VLOOKUP($A40&amp;$B40,'6'!$L$10:$M$49,2,FALSE),0)</f>
        <v>0</v>
      </c>
      <c r="Y40" s="141">
        <f>IFERROR(VLOOKUP($A40&amp;$B40,'7'!$L$10:$M$49,2,FALSE),0)</f>
        <v>0</v>
      </c>
      <c r="Z40" s="141">
        <f>IFERROR(VLOOKUP($A40&amp;$B40,'8'!$L$10:$M$49,2,FALSE),0)</f>
        <v>0</v>
      </c>
      <c r="AA40" s="141">
        <f>IFERROR(VLOOKUP($A40&amp;$B40,'9'!$L$10:$M$49,2,FALSE),0)</f>
        <v>0</v>
      </c>
      <c r="AB40" s="141">
        <f>IFERROR(VLOOKUP($A40&amp;$B40,'10'!$L$10:$M$49,2,FALSE),0)</f>
        <v>0</v>
      </c>
      <c r="AC40" s="141">
        <v>0</v>
      </c>
      <c r="AD40" s="141">
        <v>0</v>
      </c>
      <c r="AE40" s="141">
        <f>IFERROR(VLOOKUP($A40&amp;$B40,'13'!$L$10:$M$49,2,FALSE),0)</f>
        <v>0</v>
      </c>
      <c r="AF40" s="141">
        <f>IFERROR(VLOOKUP($A40&amp;$B40,'14'!$L$10:$M$49,2,FALSE),0)</f>
        <v>0</v>
      </c>
      <c r="AG40" s="149">
        <v>0</v>
      </c>
      <c r="AH40" s="166">
        <f t="shared" si="20"/>
        <v>0</v>
      </c>
      <c r="AI40" s="152">
        <f t="shared" si="21"/>
        <v>0</v>
      </c>
      <c r="AJ40" s="155"/>
      <c r="AK40" s="158"/>
      <c r="AM40" s="112" t="str">
        <f t="shared" si="22"/>
        <v>ЛиДиана</v>
      </c>
      <c r="AN40" s="112">
        <f t="shared" si="23"/>
        <v>60.218318213408338</v>
      </c>
      <c r="AO40" s="112">
        <f t="shared" si="24"/>
        <v>60.218318213408338</v>
      </c>
      <c r="AP40" s="112">
        <f t="shared" si="25"/>
        <v>60.218318213408338</v>
      </c>
      <c r="AQ40" s="112">
        <f t="shared" si="26"/>
        <v>60.218318213408338</v>
      </c>
      <c r="AR40" s="112">
        <f t="shared" si="27"/>
        <v>60.218318213408338</v>
      </c>
      <c r="AS40" s="112">
        <f t="shared" si="28"/>
        <v>60.218318213408338</v>
      </c>
      <c r="AT40" s="112">
        <f t="shared" si="29"/>
        <v>60.218318213408338</v>
      </c>
      <c r="AU40" s="112">
        <f t="shared" si="30"/>
        <v>60.218318213408338</v>
      </c>
      <c r="AV40" s="112">
        <f t="shared" si="31"/>
        <v>60.218318213408338</v>
      </c>
      <c r="AW40" s="112">
        <f t="shared" si="32"/>
        <v>60.218318213408338</v>
      </c>
      <c r="AX40" s="112">
        <f t="shared" si="33"/>
        <v>60.218318213408338</v>
      </c>
      <c r="AY40" s="112">
        <f t="shared" si="34"/>
        <v>60.218318213408338</v>
      </c>
      <c r="AZ40" s="112">
        <f t="shared" si="18"/>
        <v>60.218318213408338</v>
      </c>
      <c r="BA40" s="112">
        <f t="shared" si="19"/>
        <v>60.218318213408338</v>
      </c>
      <c r="BB40" s="112"/>
    </row>
    <row r="41" spans="1:54" x14ac:dyDescent="0.2">
      <c r="A41" s="124" t="s">
        <v>92</v>
      </c>
      <c r="B41" s="16" t="s">
        <v>81</v>
      </c>
      <c r="C41" s="129"/>
      <c r="D41" s="147">
        <v>0</v>
      </c>
      <c r="E41" s="148">
        <v>0</v>
      </c>
      <c r="F41" s="148">
        <v>0</v>
      </c>
      <c r="G41" s="148">
        <v>0</v>
      </c>
      <c r="H41" s="148">
        <v>0</v>
      </c>
      <c r="I41" s="148">
        <v>27.55585962619655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4"/>
      <c r="P41" s="144"/>
      <c r="Q41" s="144"/>
      <c r="R41" s="144"/>
      <c r="S41" s="141">
        <f>IFERROR(VLOOKUP($A41&amp;$B41,'1'!$L$10:$M$49,2,FALSE),0)</f>
        <v>0</v>
      </c>
      <c r="T41" s="141">
        <f>IFERROR(VLOOKUP($A41&amp;$B41,'2'!$L$10:$M$49,2,FALSE),0)</f>
        <v>0</v>
      </c>
      <c r="U41" s="141">
        <f>IFERROR(VLOOKUP($A41&amp;$B41,'3'!$L$10:$M$49,2,FALSE),0)</f>
        <v>0</v>
      </c>
      <c r="V41" s="141">
        <v>0</v>
      </c>
      <c r="W41" s="141">
        <f>IFERROR(VLOOKUP($A41&amp;$B41,'5'!$L$10:$M$49,2,FALSE),0)</f>
        <v>0</v>
      </c>
      <c r="X41" s="141">
        <f>IFERROR(VLOOKUP($A41&amp;$B41,'6'!$L$10:$M$49,2,FALSE),0)</f>
        <v>0</v>
      </c>
      <c r="Y41" s="141">
        <f>IFERROR(VLOOKUP($A41&amp;$B41,'7'!$L$10:$M$49,2,FALSE),0)</f>
        <v>0</v>
      </c>
      <c r="Z41" s="141">
        <f>IFERROR(VLOOKUP($A41&amp;$B41,'8'!$L$10:$M$49,2,FALSE),0)</f>
        <v>0</v>
      </c>
      <c r="AA41" s="141">
        <f>IFERROR(VLOOKUP($A41&amp;$B41,'9'!$L$10:$M$49,2,FALSE),0)</f>
        <v>0</v>
      </c>
      <c r="AB41" s="141">
        <f>IFERROR(VLOOKUP($A41&amp;$B41,'10'!$L$10:$M$49,2,FALSE),0)</f>
        <v>0</v>
      </c>
      <c r="AC41" s="141">
        <v>0</v>
      </c>
      <c r="AD41" s="141">
        <v>0</v>
      </c>
      <c r="AE41" s="141">
        <f>IFERROR(VLOOKUP($A41&amp;$B41,'13'!$L$10:$M$49,2,FALSE),0)</f>
        <v>0</v>
      </c>
      <c r="AF41" s="141">
        <f>IFERROR(VLOOKUP($A41&amp;$B41,'14'!$L$10:$M$49,2,FALSE),0)</f>
        <v>0</v>
      </c>
      <c r="AG41" s="149">
        <v>0</v>
      </c>
      <c r="AH41" s="166">
        <f t="shared" si="20"/>
        <v>0</v>
      </c>
      <c r="AI41" s="152">
        <f t="shared" si="21"/>
        <v>0</v>
      </c>
      <c r="AJ41" s="155"/>
      <c r="AK41" s="158"/>
      <c r="AM41" s="112" t="str">
        <f t="shared" si="22"/>
        <v>АлександроваНаталья</v>
      </c>
      <c r="AN41" s="112">
        <f t="shared" si="23"/>
        <v>27.55585962619655</v>
      </c>
      <c r="AO41" s="112">
        <f t="shared" si="24"/>
        <v>27.55585962619655</v>
      </c>
      <c r="AP41" s="112">
        <f t="shared" si="25"/>
        <v>27.55585962619655</v>
      </c>
      <c r="AQ41" s="112">
        <f t="shared" si="26"/>
        <v>27.55585962619655</v>
      </c>
      <c r="AR41" s="112">
        <f t="shared" si="27"/>
        <v>27.55585962619655</v>
      </c>
      <c r="AS41" s="112">
        <f t="shared" si="28"/>
        <v>27.55585962619655</v>
      </c>
      <c r="AT41" s="112">
        <f t="shared" si="29"/>
        <v>27.55585962619655</v>
      </c>
      <c r="AU41" s="112">
        <f t="shared" si="30"/>
        <v>27.55585962619655</v>
      </c>
      <c r="AV41" s="112">
        <f t="shared" si="31"/>
        <v>0</v>
      </c>
      <c r="AW41" s="112">
        <f t="shared" si="32"/>
        <v>0</v>
      </c>
      <c r="AX41" s="112">
        <f t="shared" si="33"/>
        <v>0</v>
      </c>
      <c r="AY41" s="112">
        <f t="shared" si="34"/>
        <v>0</v>
      </c>
      <c r="AZ41" s="112">
        <f t="shared" si="18"/>
        <v>0</v>
      </c>
      <c r="BA41" s="112">
        <f t="shared" si="19"/>
        <v>0</v>
      </c>
      <c r="BB41" s="112"/>
    </row>
    <row r="42" spans="1:54" x14ac:dyDescent="0.2">
      <c r="A42" s="124" t="s">
        <v>12</v>
      </c>
      <c r="B42" s="16" t="s">
        <v>73</v>
      </c>
      <c r="C42" s="125" t="s">
        <v>7</v>
      </c>
      <c r="D42" s="147">
        <v>81.818181818181813</v>
      </c>
      <c r="E42" s="148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148">
        <v>0</v>
      </c>
      <c r="O42" s="144"/>
      <c r="P42" s="144"/>
      <c r="Q42" s="144"/>
      <c r="R42" s="144"/>
      <c r="S42" s="141">
        <f>IFERROR(VLOOKUP($A42&amp;$B42,'1'!$L$10:$M$49,2,FALSE),0)</f>
        <v>0</v>
      </c>
      <c r="T42" s="141">
        <f>IFERROR(VLOOKUP($A42&amp;$B42,'2'!$L$10:$M$49,2,FALSE),0)</f>
        <v>0</v>
      </c>
      <c r="U42" s="141">
        <f>IFERROR(VLOOKUP($A42&amp;$B42,'3'!$L$10:$M$49,2,FALSE),0)</f>
        <v>0</v>
      </c>
      <c r="V42" s="141">
        <v>0</v>
      </c>
      <c r="W42" s="141">
        <f>IFERROR(VLOOKUP($A42&amp;$B42,'5'!$L$10:$M$49,2,FALSE),0)</f>
        <v>0</v>
      </c>
      <c r="X42" s="141">
        <f>IFERROR(VLOOKUP($A42&amp;$B42,'6'!$L$10:$M$49,2,FALSE),0)</f>
        <v>0</v>
      </c>
      <c r="Y42" s="141">
        <f>IFERROR(VLOOKUP($A42&amp;$B42,'7'!$L$10:$M$49,2,FALSE),0)</f>
        <v>0</v>
      </c>
      <c r="Z42" s="141">
        <f>IFERROR(VLOOKUP($A42&amp;$B42,'8'!$L$10:$M$49,2,FALSE),0)</f>
        <v>0</v>
      </c>
      <c r="AA42" s="141">
        <f>IFERROR(VLOOKUP($A42&amp;$B42,'9'!$L$10:$M$49,2,FALSE),0)</f>
        <v>0</v>
      </c>
      <c r="AB42" s="141">
        <f>IFERROR(VLOOKUP($A42&amp;$B42,'10'!$L$10:$M$49,2,FALSE),0)</f>
        <v>0</v>
      </c>
      <c r="AC42" s="141">
        <v>0</v>
      </c>
      <c r="AD42" s="141">
        <v>0</v>
      </c>
      <c r="AE42" s="141">
        <f>IFERROR(VLOOKUP($A42&amp;$B42,'13'!$L$10:$M$49,2,FALSE),0)</f>
        <v>0</v>
      </c>
      <c r="AF42" s="141">
        <f>IFERROR(VLOOKUP($A42&amp;$B42,'14'!$L$10:$M$49,2,FALSE),0)</f>
        <v>0</v>
      </c>
      <c r="AG42" s="149">
        <v>0</v>
      </c>
      <c r="AH42" s="166">
        <f t="shared" si="20"/>
        <v>0</v>
      </c>
      <c r="AI42" s="152">
        <f t="shared" si="21"/>
        <v>0</v>
      </c>
      <c r="AJ42" s="155"/>
      <c r="AK42" s="158"/>
      <c r="AM42" s="112" t="str">
        <f t="shared" si="22"/>
        <v>ШевченкоАлёна</v>
      </c>
      <c r="AN42" s="112">
        <f t="shared" si="23"/>
        <v>81.818181818181813</v>
      </c>
      <c r="AO42" s="112">
        <f t="shared" si="24"/>
        <v>0</v>
      </c>
      <c r="AP42" s="112">
        <f t="shared" si="25"/>
        <v>0</v>
      </c>
      <c r="AQ42" s="112">
        <f t="shared" si="26"/>
        <v>0</v>
      </c>
      <c r="AR42" s="112">
        <f t="shared" si="27"/>
        <v>0</v>
      </c>
      <c r="AS42" s="112">
        <f t="shared" si="28"/>
        <v>0</v>
      </c>
      <c r="AT42" s="112">
        <f t="shared" si="29"/>
        <v>0</v>
      </c>
      <c r="AU42" s="112">
        <f t="shared" si="30"/>
        <v>0</v>
      </c>
      <c r="AV42" s="112">
        <f t="shared" si="31"/>
        <v>0</v>
      </c>
      <c r="AW42" s="112">
        <f t="shared" si="32"/>
        <v>0</v>
      </c>
      <c r="AX42" s="112">
        <f t="shared" si="33"/>
        <v>0</v>
      </c>
      <c r="AY42" s="112">
        <f t="shared" si="34"/>
        <v>0</v>
      </c>
      <c r="AZ42" s="112">
        <f t="shared" si="18"/>
        <v>0</v>
      </c>
      <c r="BA42" s="112">
        <f t="shared" si="19"/>
        <v>0</v>
      </c>
      <c r="BB42" s="112"/>
    </row>
    <row r="43" spans="1:54" x14ac:dyDescent="0.2">
      <c r="A43" s="124" t="s">
        <v>85</v>
      </c>
      <c r="B43" s="16" t="s">
        <v>86</v>
      </c>
      <c r="C43" s="126" t="s">
        <v>7</v>
      </c>
      <c r="D43" s="147">
        <v>0</v>
      </c>
      <c r="E43" s="148">
        <v>44.522629792749242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4"/>
      <c r="P43" s="144"/>
      <c r="Q43" s="144"/>
      <c r="R43" s="144"/>
      <c r="S43" s="141">
        <f>IFERROR(VLOOKUP($A43&amp;$B43,'1'!$L$10:$M$49,2,FALSE),0)</f>
        <v>0</v>
      </c>
      <c r="T43" s="141">
        <f>IFERROR(VLOOKUP($A43&amp;$B43,'2'!$L$10:$M$49,2,FALSE),0)</f>
        <v>0</v>
      </c>
      <c r="U43" s="141">
        <f>IFERROR(VLOOKUP($A43&amp;$B43,'3'!$L$10:$M$49,2,FALSE),0)</f>
        <v>0</v>
      </c>
      <c r="V43" s="141">
        <v>0</v>
      </c>
      <c r="W43" s="141">
        <f>IFERROR(VLOOKUP($A43&amp;$B43,'5'!$L$10:$M$49,2,FALSE),0)</f>
        <v>0</v>
      </c>
      <c r="X43" s="141">
        <f>IFERROR(VLOOKUP($A43&amp;$B43,'6'!$L$10:$M$49,2,FALSE),0)</f>
        <v>0</v>
      </c>
      <c r="Y43" s="141">
        <f>IFERROR(VLOOKUP($A43&amp;$B43,'7'!$L$10:$M$49,2,FALSE),0)</f>
        <v>0</v>
      </c>
      <c r="Z43" s="141">
        <f>IFERROR(VLOOKUP($A43&amp;$B43,'8'!$L$10:$M$49,2,FALSE),0)</f>
        <v>0</v>
      </c>
      <c r="AA43" s="141">
        <f>IFERROR(VLOOKUP($A43&amp;$B43,'9'!$L$10:$M$49,2,FALSE),0)</f>
        <v>0</v>
      </c>
      <c r="AB43" s="141">
        <f>IFERROR(VLOOKUP($A43&amp;$B43,'10'!$L$10:$M$49,2,FALSE),0)</f>
        <v>0</v>
      </c>
      <c r="AC43" s="141">
        <v>0</v>
      </c>
      <c r="AD43" s="141">
        <v>0</v>
      </c>
      <c r="AE43" s="141">
        <f>IFERROR(VLOOKUP($A43&amp;$B43,'13'!$L$10:$M$49,2,FALSE),0)</f>
        <v>0</v>
      </c>
      <c r="AF43" s="141">
        <f>IFERROR(VLOOKUP($A43&amp;$B43,'14'!$L$10:$M$49,2,FALSE),0)</f>
        <v>0</v>
      </c>
      <c r="AG43" s="149">
        <v>0</v>
      </c>
      <c r="AH43" s="166">
        <f t="shared" si="20"/>
        <v>0</v>
      </c>
      <c r="AI43" s="152">
        <f t="shared" si="21"/>
        <v>0</v>
      </c>
      <c r="AJ43" s="155"/>
      <c r="AK43" s="158"/>
      <c r="AM43" s="112" t="str">
        <f t="shared" si="22"/>
        <v>НиколаенкоМария</v>
      </c>
      <c r="AN43" s="112">
        <f t="shared" si="23"/>
        <v>44.522629792749242</v>
      </c>
      <c r="AO43" s="112">
        <f t="shared" si="24"/>
        <v>44.522629792749242</v>
      </c>
      <c r="AP43" s="112">
        <f t="shared" si="25"/>
        <v>0</v>
      </c>
      <c r="AQ43" s="112">
        <f t="shared" si="26"/>
        <v>0</v>
      </c>
      <c r="AR43" s="112">
        <f t="shared" si="27"/>
        <v>0</v>
      </c>
      <c r="AS43" s="112">
        <f t="shared" si="28"/>
        <v>0</v>
      </c>
      <c r="AT43" s="112">
        <f t="shared" si="29"/>
        <v>0</v>
      </c>
      <c r="AU43" s="112">
        <f t="shared" si="30"/>
        <v>0</v>
      </c>
      <c r="AV43" s="112">
        <f t="shared" si="31"/>
        <v>0</v>
      </c>
      <c r="AW43" s="112">
        <f t="shared" si="32"/>
        <v>0</v>
      </c>
      <c r="AX43" s="112">
        <f t="shared" si="33"/>
        <v>0</v>
      </c>
      <c r="AY43" s="112">
        <f t="shared" si="34"/>
        <v>0</v>
      </c>
      <c r="AZ43" s="112">
        <f t="shared" si="18"/>
        <v>0</v>
      </c>
      <c r="BA43" s="112">
        <f t="shared" si="19"/>
        <v>0</v>
      </c>
      <c r="BB43" s="112"/>
    </row>
    <row r="44" spans="1:54" x14ac:dyDescent="0.2">
      <c r="A44" s="124" t="s">
        <v>91</v>
      </c>
      <c r="B44" s="16" t="s">
        <v>59</v>
      </c>
      <c r="C44" s="129"/>
      <c r="D44" s="147">
        <v>0</v>
      </c>
      <c r="E44" s="148">
        <v>27.826643620468275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4"/>
      <c r="P44" s="144"/>
      <c r="Q44" s="144"/>
      <c r="R44" s="144"/>
      <c r="S44" s="141">
        <f>IFERROR(VLOOKUP($A44&amp;$B44,'1'!$L$10:$M$49,2,FALSE),0)</f>
        <v>0</v>
      </c>
      <c r="T44" s="141">
        <f>IFERROR(VLOOKUP($A44&amp;$B44,'2'!$L$10:$M$49,2,FALSE),0)</f>
        <v>0</v>
      </c>
      <c r="U44" s="141">
        <f>IFERROR(VLOOKUP($A44&amp;$B44,'3'!$L$10:$M$49,2,FALSE),0)</f>
        <v>0</v>
      </c>
      <c r="V44" s="141">
        <v>0</v>
      </c>
      <c r="W44" s="141">
        <f>IFERROR(VLOOKUP($A44&amp;$B44,'5'!$L$10:$M$49,2,FALSE),0)</f>
        <v>0</v>
      </c>
      <c r="X44" s="141">
        <f>IFERROR(VLOOKUP($A44&amp;$B44,'6'!$L$10:$M$49,2,FALSE),0)</f>
        <v>0</v>
      </c>
      <c r="Y44" s="141">
        <f>IFERROR(VLOOKUP($A44&amp;$B44,'7'!$L$10:$M$49,2,FALSE),0)</f>
        <v>0</v>
      </c>
      <c r="Z44" s="141">
        <f>IFERROR(VLOOKUP($A44&amp;$B44,'8'!$L$10:$M$49,2,FALSE),0)</f>
        <v>0</v>
      </c>
      <c r="AA44" s="141">
        <f>IFERROR(VLOOKUP($A44&amp;$B44,'9'!$L$10:$M$49,2,FALSE),0)</f>
        <v>0</v>
      </c>
      <c r="AB44" s="141">
        <f>IFERROR(VLOOKUP($A44&amp;$B44,'10'!$L$10:$M$49,2,FALSE),0)</f>
        <v>0</v>
      </c>
      <c r="AC44" s="141">
        <v>0</v>
      </c>
      <c r="AD44" s="141">
        <v>0</v>
      </c>
      <c r="AE44" s="141">
        <f>IFERROR(VLOOKUP($A44&amp;$B44,'13'!$L$10:$M$49,2,FALSE),0)</f>
        <v>0</v>
      </c>
      <c r="AF44" s="141">
        <f>IFERROR(VLOOKUP($A44&amp;$B44,'14'!$L$10:$M$49,2,FALSE),0)</f>
        <v>0</v>
      </c>
      <c r="AG44" s="149">
        <v>0</v>
      </c>
      <c r="AH44" s="166">
        <f t="shared" si="20"/>
        <v>0</v>
      </c>
      <c r="AI44" s="152">
        <f t="shared" si="21"/>
        <v>0</v>
      </c>
      <c r="AJ44" s="155"/>
      <c r="AK44" s="158"/>
      <c r="AM44" s="112" t="str">
        <f t="shared" si="22"/>
        <v>ВолковаЮлия</v>
      </c>
      <c r="AN44" s="112">
        <f t="shared" si="23"/>
        <v>27.826643620468275</v>
      </c>
      <c r="AO44" s="112">
        <f t="shared" si="24"/>
        <v>27.826643620468275</v>
      </c>
      <c r="AP44" s="112">
        <f t="shared" si="25"/>
        <v>0</v>
      </c>
      <c r="AQ44" s="112">
        <f t="shared" si="26"/>
        <v>0</v>
      </c>
      <c r="AR44" s="112">
        <f t="shared" si="27"/>
        <v>0</v>
      </c>
      <c r="AS44" s="112">
        <f t="shared" si="28"/>
        <v>0</v>
      </c>
      <c r="AT44" s="112">
        <f t="shared" si="29"/>
        <v>0</v>
      </c>
      <c r="AU44" s="112">
        <f t="shared" si="30"/>
        <v>0</v>
      </c>
      <c r="AV44" s="112">
        <f t="shared" si="31"/>
        <v>0</v>
      </c>
      <c r="AW44" s="112">
        <f t="shared" si="32"/>
        <v>0</v>
      </c>
      <c r="AX44" s="112">
        <f t="shared" si="33"/>
        <v>0</v>
      </c>
      <c r="AY44" s="112">
        <f t="shared" si="34"/>
        <v>0</v>
      </c>
      <c r="AZ44" s="112">
        <f t="shared" si="18"/>
        <v>0</v>
      </c>
      <c r="BA44" s="112">
        <f t="shared" si="19"/>
        <v>0</v>
      </c>
      <c r="BB44" s="112"/>
    </row>
    <row r="45" spans="1:54" x14ac:dyDescent="0.2">
      <c r="A45" s="124" t="s">
        <v>93</v>
      </c>
      <c r="B45" s="16" t="s">
        <v>75</v>
      </c>
      <c r="C45" s="129" t="s">
        <v>7</v>
      </c>
      <c r="D45" s="147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4"/>
      <c r="P45" s="144"/>
      <c r="Q45" s="144"/>
      <c r="R45" s="144"/>
      <c r="S45" s="141">
        <f>IFERROR(VLOOKUP($A45&amp;$B45,'1'!$L$10:$M$49,2,FALSE),0)</f>
        <v>0</v>
      </c>
      <c r="T45" s="141">
        <f>IFERROR(VLOOKUP($A45&amp;$B45,'2'!$L$10:$M$49,2,FALSE),0)</f>
        <v>0</v>
      </c>
      <c r="U45" s="141">
        <f>IFERROR(VLOOKUP($A45&amp;$B45,'3'!$L$10:$M$49,2,FALSE),0)</f>
        <v>0</v>
      </c>
      <c r="V45" s="141">
        <v>0</v>
      </c>
      <c r="W45" s="141">
        <f>IFERROR(VLOOKUP($A45&amp;$B45,'5'!$L$10:$M$49,2,FALSE),0)</f>
        <v>0</v>
      </c>
      <c r="X45" s="141">
        <f>IFERROR(VLOOKUP($A45&amp;$B45,'6'!$L$10:$M$49,2,FALSE),0)</f>
        <v>0</v>
      </c>
      <c r="Y45" s="141">
        <f>IFERROR(VLOOKUP($A45&amp;$B45,'7'!$L$10:$M$49,2,FALSE),0)</f>
        <v>0</v>
      </c>
      <c r="Z45" s="141">
        <f>IFERROR(VLOOKUP($A45&amp;$B45,'8'!$L$10:$M$49,2,FALSE),0)</f>
        <v>0</v>
      </c>
      <c r="AA45" s="141">
        <f>IFERROR(VLOOKUP($A45&amp;$B45,'9'!$L$10:$M$49,2,FALSE),0)</f>
        <v>0</v>
      </c>
      <c r="AB45" s="141">
        <f>IFERROR(VLOOKUP($A45&amp;$B45,'10'!$L$10:$M$49,2,FALSE),0)</f>
        <v>0</v>
      </c>
      <c r="AC45" s="141">
        <v>0</v>
      </c>
      <c r="AD45" s="141">
        <v>0</v>
      </c>
      <c r="AE45" s="141">
        <f>IFERROR(VLOOKUP($A45&amp;$B45,'13'!$L$10:$M$49,2,FALSE),0)</f>
        <v>0</v>
      </c>
      <c r="AF45" s="141">
        <f>IFERROR(VLOOKUP($A45&amp;$B45,'14'!$L$10:$M$49,2,FALSE),0)</f>
        <v>0</v>
      </c>
      <c r="AG45" s="149">
        <v>0</v>
      </c>
      <c r="AH45" s="166">
        <f t="shared" si="20"/>
        <v>0</v>
      </c>
      <c r="AI45" s="152">
        <f t="shared" si="21"/>
        <v>0</v>
      </c>
      <c r="AJ45" s="155"/>
      <c r="AK45" s="158"/>
      <c r="AM45" s="112" t="str">
        <f t="shared" si="22"/>
        <v>ЗеленоваНадежда</v>
      </c>
      <c r="AN45" s="112">
        <f t="shared" si="23"/>
        <v>0</v>
      </c>
      <c r="AO45" s="112">
        <f t="shared" si="24"/>
        <v>0</v>
      </c>
      <c r="AP45" s="112">
        <f t="shared" si="25"/>
        <v>0</v>
      </c>
      <c r="AQ45" s="112">
        <f t="shared" si="26"/>
        <v>0</v>
      </c>
      <c r="AR45" s="112">
        <f t="shared" si="27"/>
        <v>0</v>
      </c>
      <c r="AS45" s="112">
        <f t="shared" si="28"/>
        <v>0</v>
      </c>
      <c r="AT45" s="112">
        <f t="shared" si="29"/>
        <v>0</v>
      </c>
      <c r="AU45" s="112">
        <f t="shared" si="30"/>
        <v>0</v>
      </c>
      <c r="AV45" s="112">
        <f t="shared" si="31"/>
        <v>0</v>
      </c>
      <c r="AW45" s="112">
        <f t="shared" si="32"/>
        <v>0</v>
      </c>
      <c r="AX45" s="112">
        <f t="shared" si="33"/>
        <v>0</v>
      </c>
      <c r="AY45" s="112">
        <f t="shared" si="34"/>
        <v>0</v>
      </c>
      <c r="AZ45" s="112">
        <f t="shared" si="18"/>
        <v>0</v>
      </c>
      <c r="BA45" s="112">
        <f t="shared" si="19"/>
        <v>0</v>
      </c>
      <c r="BB45" s="112"/>
    </row>
    <row r="46" spans="1:54" x14ac:dyDescent="0.2">
      <c r="A46" s="124" t="s">
        <v>94</v>
      </c>
      <c r="B46" s="16" t="s">
        <v>63</v>
      </c>
      <c r="C46" s="125" t="s">
        <v>7</v>
      </c>
      <c r="D46" s="147">
        <v>0</v>
      </c>
      <c r="E46" s="148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4"/>
      <c r="P46" s="144"/>
      <c r="Q46" s="144"/>
      <c r="R46" s="144"/>
      <c r="S46" s="141">
        <f>IFERROR(VLOOKUP($A46&amp;$B46,'1'!$L$10:$M$49,2,FALSE),0)</f>
        <v>0</v>
      </c>
      <c r="T46" s="141">
        <f>IFERROR(VLOOKUP($A46&amp;$B46,'2'!$L$10:$M$49,2,FALSE),0)</f>
        <v>0</v>
      </c>
      <c r="U46" s="141">
        <f>IFERROR(VLOOKUP($A46&amp;$B46,'3'!$L$10:$M$49,2,FALSE),0)</f>
        <v>0</v>
      </c>
      <c r="V46" s="141">
        <v>0</v>
      </c>
      <c r="W46" s="141">
        <f>IFERROR(VLOOKUP($A46&amp;$B46,'5'!$L$10:$M$49,2,FALSE),0)</f>
        <v>0</v>
      </c>
      <c r="X46" s="141">
        <f>IFERROR(VLOOKUP($A46&amp;$B46,'6'!$L$10:$M$49,2,FALSE),0)</f>
        <v>0</v>
      </c>
      <c r="Y46" s="141">
        <f>IFERROR(VLOOKUP($A46&amp;$B46,'7'!$L$10:$M$49,2,FALSE),0)</f>
        <v>0</v>
      </c>
      <c r="Z46" s="141">
        <f>IFERROR(VLOOKUP($A46&amp;$B46,'8'!$L$10:$M$49,2,FALSE),0)</f>
        <v>0</v>
      </c>
      <c r="AA46" s="141">
        <f>IFERROR(VLOOKUP($A46&amp;$B46,'9'!$L$10:$M$49,2,FALSE),0)</f>
        <v>0</v>
      </c>
      <c r="AB46" s="141">
        <f>IFERROR(VLOOKUP($A46&amp;$B46,'10'!$L$10:$M$49,2,FALSE),0)</f>
        <v>0</v>
      </c>
      <c r="AC46" s="141">
        <v>0</v>
      </c>
      <c r="AD46" s="141">
        <v>0</v>
      </c>
      <c r="AE46" s="141">
        <f>IFERROR(VLOOKUP($A46&amp;$B46,'13'!$L$10:$M$49,2,FALSE),0)</f>
        <v>0</v>
      </c>
      <c r="AF46" s="141">
        <f>IFERROR(VLOOKUP($A46&amp;$B46,'14'!$L$10:$M$49,2,FALSE),0)</f>
        <v>0</v>
      </c>
      <c r="AG46" s="149">
        <v>0</v>
      </c>
      <c r="AH46" s="166">
        <f t="shared" si="20"/>
        <v>0</v>
      </c>
      <c r="AI46" s="152">
        <f t="shared" si="21"/>
        <v>0</v>
      </c>
      <c r="AJ46" s="155"/>
      <c r="AK46" s="158"/>
      <c r="AM46" s="112" t="str">
        <f t="shared" si="22"/>
        <v>ФадинаОльга</v>
      </c>
      <c r="AN46" s="112">
        <f t="shared" si="23"/>
        <v>0</v>
      </c>
      <c r="AO46" s="112">
        <f t="shared" si="24"/>
        <v>0</v>
      </c>
      <c r="AP46" s="112">
        <f t="shared" si="25"/>
        <v>0</v>
      </c>
      <c r="AQ46" s="112">
        <f t="shared" si="26"/>
        <v>0</v>
      </c>
      <c r="AR46" s="112">
        <f t="shared" si="27"/>
        <v>0</v>
      </c>
      <c r="AS46" s="112">
        <f t="shared" si="28"/>
        <v>0</v>
      </c>
      <c r="AT46" s="112">
        <f t="shared" si="29"/>
        <v>0</v>
      </c>
      <c r="AU46" s="112">
        <f t="shared" si="30"/>
        <v>0</v>
      </c>
      <c r="AV46" s="112">
        <f t="shared" si="31"/>
        <v>0</v>
      </c>
      <c r="AW46" s="112">
        <f t="shared" si="32"/>
        <v>0</v>
      </c>
      <c r="AX46" s="112">
        <f t="shared" si="33"/>
        <v>0</v>
      </c>
      <c r="AY46" s="112">
        <f t="shared" si="34"/>
        <v>0</v>
      </c>
      <c r="AZ46" s="112">
        <f t="shared" si="18"/>
        <v>0</v>
      </c>
      <c r="BA46" s="112">
        <f t="shared" si="19"/>
        <v>0</v>
      </c>
      <c r="BB46" s="112"/>
    </row>
    <row r="47" spans="1:54" x14ac:dyDescent="0.2">
      <c r="A47" s="124" t="s">
        <v>95</v>
      </c>
      <c r="B47" s="16" t="s">
        <v>96</v>
      </c>
      <c r="C47" s="125" t="s">
        <v>9</v>
      </c>
      <c r="D47" s="147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4"/>
      <c r="P47" s="144"/>
      <c r="Q47" s="144"/>
      <c r="R47" s="144"/>
      <c r="S47" s="141">
        <f>IFERROR(VLOOKUP($A47&amp;$B47,'1'!$L$10:$M$49,2,FALSE),0)</f>
        <v>0</v>
      </c>
      <c r="T47" s="141">
        <f>IFERROR(VLOOKUP($A47&amp;$B47,'2'!$L$10:$M$49,2,FALSE),0)</f>
        <v>0</v>
      </c>
      <c r="U47" s="141">
        <f>IFERROR(VLOOKUP($A47&amp;$B47,'3'!$L$10:$M$49,2,FALSE),0)</f>
        <v>0</v>
      </c>
      <c r="V47" s="141">
        <v>0</v>
      </c>
      <c r="W47" s="141">
        <f>IFERROR(VLOOKUP($A47&amp;$B47,'5'!$L$10:$M$49,2,FALSE),0)</f>
        <v>0</v>
      </c>
      <c r="X47" s="141">
        <f>IFERROR(VLOOKUP($A47&amp;$B47,'6'!$L$10:$M$49,2,FALSE),0)</f>
        <v>0</v>
      </c>
      <c r="Y47" s="141">
        <f>IFERROR(VLOOKUP($A47&amp;$B47,'7'!$L$10:$M$49,2,FALSE),0)</f>
        <v>0</v>
      </c>
      <c r="Z47" s="141">
        <f>IFERROR(VLOOKUP($A47&amp;$B47,'8'!$L$10:$M$49,2,FALSE),0)</f>
        <v>0</v>
      </c>
      <c r="AA47" s="141">
        <f>IFERROR(VLOOKUP($A47&amp;$B47,'9'!$L$10:$M$49,2,FALSE),0)</f>
        <v>0</v>
      </c>
      <c r="AB47" s="141">
        <f>IFERROR(VLOOKUP($A47&amp;$B47,'10'!$L$10:$M$49,2,FALSE),0)</f>
        <v>0</v>
      </c>
      <c r="AC47" s="141">
        <v>0</v>
      </c>
      <c r="AD47" s="141">
        <v>0</v>
      </c>
      <c r="AE47" s="141">
        <f>IFERROR(VLOOKUP($A47&amp;$B47,'13'!$L$10:$M$49,2,FALSE),0)</f>
        <v>0</v>
      </c>
      <c r="AF47" s="141">
        <f>IFERROR(VLOOKUP($A47&amp;$B47,'14'!$L$10:$M$49,2,FALSE),0)</f>
        <v>0</v>
      </c>
      <c r="AG47" s="149">
        <v>0</v>
      </c>
      <c r="AH47" s="166">
        <f t="shared" si="20"/>
        <v>0</v>
      </c>
      <c r="AI47" s="152">
        <f t="shared" si="21"/>
        <v>0</v>
      </c>
      <c r="AJ47" s="155"/>
      <c r="AK47" s="158"/>
      <c r="AM47" s="112" t="str">
        <f t="shared" si="22"/>
        <v>СурмачЕкатерина</v>
      </c>
      <c r="AN47" s="112">
        <f t="shared" si="23"/>
        <v>0</v>
      </c>
      <c r="AO47" s="112">
        <f t="shared" si="24"/>
        <v>0</v>
      </c>
      <c r="AP47" s="112">
        <f t="shared" si="25"/>
        <v>0</v>
      </c>
      <c r="AQ47" s="112">
        <f t="shared" si="26"/>
        <v>0</v>
      </c>
      <c r="AR47" s="112">
        <f t="shared" si="27"/>
        <v>0</v>
      </c>
      <c r="AS47" s="112">
        <f t="shared" si="28"/>
        <v>0</v>
      </c>
      <c r="AT47" s="112">
        <f t="shared" si="29"/>
        <v>0</v>
      </c>
      <c r="AU47" s="112">
        <f t="shared" si="30"/>
        <v>0</v>
      </c>
      <c r="AV47" s="112">
        <f t="shared" si="31"/>
        <v>0</v>
      </c>
      <c r="AW47" s="112">
        <f t="shared" si="32"/>
        <v>0</v>
      </c>
      <c r="AX47" s="112">
        <f t="shared" si="33"/>
        <v>0</v>
      </c>
      <c r="AY47" s="112">
        <f t="shared" si="34"/>
        <v>0</v>
      </c>
      <c r="AZ47" s="112">
        <f t="shared" si="18"/>
        <v>0</v>
      </c>
      <c r="BA47" s="112">
        <f t="shared" si="19"/>
        <v>0</v>
      </c>
      <c r="BB47" s="112"/>
    </row>
    <row r="48" spans="1:54" x14ac:dyDescent="0.2">
      <c r="A48" s="130" t="s">
        <v>97</v>
      </c>
      <c r="B48" s="76" t="s">
        <v>98</v>
      </c>
      <c r="C48" s="128" t="s">
        <v>7</v>
      </c>
      <c r="D48" s="147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4"/>
      <c r="P48" s="144"/>
      <c r="Q48" s="144"/>
      <c r="R48" s="144"/>
      <c r="S48" s="141">
        <f>IFERROR(VLOOKUP($A48&amp;$B48,'1'!$L$10:$M$49,2,FALSE),0)</f>
        <v>0</v>
      </c>
      <c r="T48" s="141">
        <f>IFERROR(VLOOKUP($A48&amp;$B48,'2'!$L$10:$M$49,2,FALSE),0)</f>
        <v>0</v>
      </c>
      <c r="U48" s="141">
        <f>IFERROR(VLOOKUP($A48&amp;$B48,'3'!$L$10:$M$49,2,FALSE),0)</f>
        <v>0</v>
      </c>
      <c r="V48" s="141">
        <v>0</v>
      </c>
      <c r="W48" s="141">
        <f>IFERROR(VLOOKUP($A48&amp;$B48,'5'!$L$10:$M$49,2,FALSE),0)</f>
        <v>0</v>
      </c>
      <c r="X48" s="141">
        <f>IFERROR(VLOOKUP($A48&amp;$B48,'6'!$L$10:$M$49,2,FALSE),0)</f>
        <v>0</v>
      </c>
      <c r="Y48" s="141">
        <f>IFERROR(VLOOKUP($A48&amp;$B48,'7'!$L$10:$M$49,2,FALSE),0)</f>
        <v>0</v>
      </c>
      <c r="Z48" s="141">
        <f>IFERROR(VLOOKUP($A48&amp;$B48,'8'!$L$10:$M$49,2,FALSE),0)</f>
        <v>0</v>
      </c>
      <c r="AA48" s="141">
        <f>IFERROR(VLOOKUP($A48&amp;$B48,'9'!$L$10:$M$49,2,FALSE),0)</f>
        <v>0</v>
      </c>
      <c r="AB48" s="141">
        <f>IFERROR(VLOOKUP($A48&amp;$B48,'10'!$L$10:$M$49,2,FALSE),0)</f>
        <v>0</v>
      </c>
      <c r="AC48" s="141">
        <v>0</v>
      </c>
      <c r="AD48" s="141">
        <v>0</v>
      </c>
      <c r="AE48" s="141">
        <f>IFERROR(VLOOKUP($A48&amp;$B48,'13'!$L$10:$M$49,2,FALSE),0)</f>
        <v>0</v>
      </c>
      <c r="AF48" s="141">
        <f>IFERROR(VLOOKUP($A48&amp;$B48,'14'!$L$10:$M$49,2,FALSE),0)</f>
        <v>0</v>
      </c>
      <c r="AG48" s="149">
        <v>0</v>
      </c>
      <c r="AH48" s="166">
        <f t="shared" si="20"/>
        <v>0</v>
      </c>
      <c r="AI48" s="152">
        <f t="shared" si="21"/>
        <v>0</v>
      </c>
      <c r="AJ48" s="155"/>
      <c r="AK48" s="158"/>
      <c r="AM48" s="112" t="str">
        <f t="shared" si="22"/>
        <v>ВасильеваАнна</v>
      </c>
      <c r="AN48" s="112">
        <f t="shared" si="23"/>
        <v>0</v>
      </c>
      <c r="AO48" s="112">
        <f t="shared" si="24"/>
        <v>0</v>
      </c>
      <c r="AP48" s="112">
        <f t="shared" si="25"/>
        <v>0</v>
      </c>
      <c r="AQ48" s="112">
        <f t="shared" si="26"/>
        <v>0</v>
      </c>
      <c r="AR48" s="112">
        <f t="shared" si="27"/>
        <v>0</v>
      </c>
      <c r="AS48" s="112">
        <f t="shared" si="28"/>
        <v>0</v>
      </c>
      <c r="AT48" s="112">
        <f t="shared" si="29"/>
        <v>0</v>
      </c>
      <c r="AU48" s="112">
        <f t="shared" si="30"/>
        <v>0</v>
      </c>
      <c r="AV48" s="112">
        <f t="shared" si="31"/>
        <v>0</v>
      </c>
      <c r="AW48" s="112">
        <f t="shared" si="32"/>
        <v>0</v>
      </c>
      <c r="AX48" s="112">
        <f t="shared" si="33"/>
        <v>0</v>
      </c>
      <c r="AY48" s="112">
        <f t="shared" si="34"/>
        <v>0</v>
      </c>
      <c r="AZ48" s="112">
        <f t="shared" si="18"/>
        <v>0</v>
      </c>
      <c r="BA48" s="112">
        <f t="shared" si="19"/>
        <v>0</v>
      </c>
      <c r="BB48" s="112"/>
    </row>
    <row r="49" spans="1:54" x14ac:dyDescent="0.2">
      <c r="A49" s="130" t="s">
        <v>99</v>
      </c>
      <c r="B49" s="76" t="s">
        <v>98</v>
      </c>
      <c r="C49" s="128" t="s">
        <v>100</v>
      </c>
      <c r="D49" s="147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4"/>
      <c r="P49" s="144"/>
      <c r="Q49" s="144"/>
      <c r="R49" s="144"/>
      <c r="S49" s="141">
        <f>IFERROR(VLOOKUP($A49&amp;$B49,'1'!$L$10:$M$49,2,FALSE),0)</f>
        <v>0</v>
      </c>
      <c r="T49" s="141">
        <f>IFERROR(VLOOKUP($A49&amp;$B49,'2'!$L$10:$M$49,2,FALSE),0)</f>
        <v>0</v>
      </c>
      <c r="U49" s="141">
        <f>IFERROR(VLOOKUP($A49&amp;$B49,'3'!$L$10:$M$49,2,FALSE),0)</f>
        <v>0</v>
      </c>
      <c r="V49" s="141">
        <v>0</v>
      </c>
      <c r="W49" s="141">
        <f>IFERROR(VLOOKUP($A49&amp;$B49,'5'!$L$10:$M$49,2,FALSE),0)</f>
        <v>0</v>
      </c>
      <c r="X49" s="141">
        <f>IFERROR(VLOOKUP($A49&amp;$B49,'6'!$L$10:$M$49,2,FALSE),0)</f>
        <v>0</v>
      </c>
      <c r="Y49" s="141">
        <f>IFERROR(VLOOKUP($A49&amp;$B49,'7'!$L$10:$M$49,2,FALSE),0)</f>
        <v>0</v>
      </c>
      <c r="Z49" s="141">
        <f>IFERROR(VLOOKUP($A49&amp;$B49,'8'!$L$10:$M$49,2,FALSE),0)</f>
        <v>0</v>
      </c>
      <c r="AA49" s="141">
        <f>IFERROR(VLOOKUP($A49&amp;$B49,'9'!$L$10:$M$49,2,FALSE),0)</f>
        <v>0</v>
      </c>
      <c r="AB49" s="141">
        <f>IFERROR(VLOOKUP($A49&amp;$B49,'10'!$L$10:$M$49,2,FALSE),0)</f>
        <v>0</v>
      </c>
      <c r="AC49" s="141">
        <v>0</v>
      </c>
      <c r="AD49" s="141">
        <v>0</v>
      </c>
      <c r="AE49" s="141">
        <f>IFERROR(VLOOKUP($A49&amp;$B49,'13'!$L$10:$M$49,2,FALSE),0)</f>
        <v>0</v>
      </c>
      <c r="AF49" s="141">
        <f>IFERROR(VLOOKUP($A49&amp;$B49,'14'!$L$10:$M$49,2,FALSE),0)</f>
        <v>0</v>
      </c>
      <c r="AG49" s="149">
        <v>0</v>
      </c>
      <c r="AH49" s="166">
        <f t="shared" si="20"/>
        <v>0</v>
      </c>
      <c r="AI49" s="152">
        <f t="shared" si="21"/>
        <v>0</v>
      </c>
      <c r="AJ49" s="155"/>
      <c r="AK49" s="158"/>
      <c r="AM49" s="112" t="str">
        <f t="shared" si="22"/>
        <v>ЕрмоловаАнна</v>
      </c>
      <c r="AN49" s="112">
        <f t="shared" si="23"/>
        <v>0</v>
      </c>
      <c r="AO49" s="112">
        <f t="shared" si="24"/>
        <v>0</v>
      </c>
      <c r="AP49" s="112">
        <f t="shared" si="25"/>
        <v>0</v>
      </c>
      <c r="AQ49" s="112">
        <f t="shared" si="26"/>
        <v>0</v>
      </c>
      <c r="AR49" s="112">
        <f t="shared" si="27"/>
        <v>0</v>
      </c>
      <c r="AS49" s="112">
        <f t="shared" si="28"/>
        <v>0</v>
      </c>
      <c r="AT49" s="112">
        <f t="shared" si="29"/>
        <v>0</v>
      </c>
      <c r="AU49" s="112">
        <f t="shared" si="30"/>
        <v>0</v>
      </c>
      <c r="AV49" s="112">
        <f t="shared" si="31"/>
        <v>0</v>
      </c>
      <c r="AW49" s="112">
        <f t="shared" si="32"/>
        <v>0</v>
      </c>
      <c r="AX49" s="112">
        <f t="shared" si="33"/>
        <v>0</v>
      </c>
      <c r="AY49" s="112">
        <f t="shared" si="34"/>
        <v>0</v>
      </c>
      <c r="AZ49" s="112">
        <f t="shared" si="18"/>
        <v>0</v>
      </c>
      <c r="BA49" s="112">
        <f t="shared" si="19"/>
        <v>0</v>
      </c>
      <c r="BB49" s="112"/>
    </row>
    <row r="50" spans="1:54" x14ac:dyDescent="0.2">
      <c r="A50" s="124" t="s">
        <v>101</v>
      </c>
      <c r="B50" s="16" t="s">
        <v>102</v>
      </c>
      <c r="C50" s="125"/>
      <c r="D50" s="147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4"/>
      <c r="P50" s="144"/>
      <c r="Q50" s="144"/>
      <c r="R50" s="144"/>
      <c r="S50" s="141">
        <f>IFERROR(VLOOKUP($A50&amp;$B50,'1'!$L$10:$M$49,2,FALSE),0)</f>
        <v>0</v>
      </c>
      <c r="T50" s="141">
        <f>IFERROR(VLOOKUP($A50&amp;$B50,'2'!$L$10:$M$49,2,FALSE),0)</f>
        <v>0</v>
      </c>
      <c r="U50" s="141">
        <f>IFERROR(VLOOKUP($A50&amp;$B50,'3'!$L$10:$M$49,2,FALSE),0)</f>
        <v>0</v>
      </c>
      <c r="V50" s="141">
        <v>0</v>
      </c>
      <c r="W50" s="141">
        <f>IFERROR(VLOOKUP($A50&amp;$B50,'5'!$L$10:$M$49,2,FALSE),0)</f>
        <v>0</v>
      </c>
      <c r="X50" s="141">
        <f>IFERROR(VLOOKUP($A50&amp;$B50,'6'!$L$10:$M$49,2,FALSE),0)</f>
        <v>0</v>
      </c>
      <c r="Y50" s="141">
        <f>IFERROR(VLOOKUP($A50&amp;$B50,'7'!$L$10:$M$49,2,FALSE),0)</f>
        <v>0</v>
      </c>
      <c r="Z50" s="141">
        <f>IFERROR(VLOOKUP($A50&amp;$B50,'8'!$L$10:$M$49,2,FALSE),0)</f>
        <v>0</v>
      </c>
      <c r="AA50" s="141">
        <f>IFERROR(VLOOKUP($A50&amp;$B50,'9'!$L$10:$M$49,2,FALSE),0)</f>
        <v>0</v>
      </c>
      <c r="AB50" s="141">
        <f>IFERROR(VLOOKUP($A50&amp;$B50,'10'!$L$10:$M$49,2,FALSE),0)</f>
        <v>0</v>
      </c>
      <c r="AC50" s="141">
        <v>0</v>
      </c>
      <c r="AD50" s="141">
        <v>0</v>
      </c>
      <c r="AE50" s="141">
        <f>IFERROR(VLOOKUP($A50&amp;$B50,'13'!$L$10:$M$49,2,FALSE),0)</f>
        <v>0</v>
      </c>
      <c r="AF50" s="141">
        <f>IFERROR(VLOOKUP($A50&amp;$B50,'14'!$L$10:$M$49,2,FALSE),0)</f>
        <v>0</v>
      </c>
      <c r="AG50" s="149">
        <v>0</v>
      </c>
      <c r="AH50" s="166">
        <f t="shared" si="20"/>
        <v>0</v>
      </c>
      <c r="AI50" s="152">
        <f t="shared" si="21"/>
        <v>0</v>
      </c>
      <c r="AJ50" s="155"/>
      <c r="AK50" s="158"/>
      <c r="AM50" s="112" t="str">
        <f t="shared" si="22"/>
        <v>ДолгихАся</v>
      </c>
      <c r="AN50" s="112">
        <f t="shared" si="23"/>
        <v>0</v>
      </c>
      <c r="AO50" s="112">
        <f t="shared" si="24"/>
        <v>0</v>
      </c>
      <c r="AP50" s="112">
        <f t="shared" si="25"/>
        <v>0</v>
      </c>
      <c r="AQ50" s="112">
        <f t="shared" si="26"/>
        <v>0</v>
      </c>
      <c r="AR50" s="112">
        <f t="shared" si="27"/>
        <v>0</v>
      </c>
      <c r="AS50" s="112">
        <f t="shared" si="28"/>
        <v>0</v>
      </c>
      <c r="AT50" s="112">
        <f t="shared" si="29"/>
        <v>0</v>
      </c>
      <c r="AU50" s="112">
        <f t="shared" si="30"/>
        <v>0</v>
      </c>
      <c r="AV50" s="112">
        <f t="shared" si="31"/>
        <v>0</v>
      </c>
      <c r="AW50" s="112">
        <f t="shared" si="32"/>
        <v>0</v>
      </c>
      <c r="AX50" s="112">
        <f t="shared" si="33"/>
        <v>0</v>
      </c>
      <c r="AY50" s="112">
        <f t="shared" si="34"/>
        <v>0</v>
      </c>
      <c r="AZ50" s="112">
        <f t="shared" si="18"/>
        <v>0</v>
      </c>
      <c r="BA50" s="112">
        <f t="shared" si="19"/>
        <v>0</v>
      </c>
      <c r="BB50" s="112"/>
    </row>
    <row r="51" spans="1:54" x14ac:dyDescent="0.2">
      <c r="A51" s="124" t="s">
        <v>103</v>
      </c>
      <c r="B51" s="16" t="s">
        <v>104</v>
      </c>
      <c r="C51" s="125" t="s">
        <v>7</v>
      </c>
      <c r="D51" s="147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0</v>
      </c>
      <c r="L51" s="148">
        <v>0</v>
      </c>
      <c r="M51" s="148">
        <v>0</v>
      </c>
      <c r="N51" s="148">
        <v>0</v>
      </c>
      <c r="O51" s="144"/>
      <c r="P51" s="144"/>
      <c r="Q51" s="144"/>
      <c r="R51" s="144"/>
      <c r="S51" s="141">
        <f>IFERROR(VLOOKUP($A51&amp;$B51,'1'!$L$10:$M$49,2,FALSE),0)</f>
        <v>0</v>
      </c>
      <c r="T51" s="141">
        <f>IFERROR(VLOOKUP($A51&amp;$B51,'2'!$L$10:$M$49,2,FALSE),0)</f>
        <v>0</v>
      </c>
      <c r="U51" s="141">
        <f>IFERROR(VLOOKUP($A51&amp;$B51,'3'!$L$10:$M$49,2,FALSE),0)</f>
        <v>0</v>
      </c>
      <c r="V51" s="141">
        <v>0</v>
      </c>
      <c r="W51" s="141">
        <f>IFERROR(VLOOKUP($A51&amp;$B51,'5'!$L$10:$M$49,2,FALSE),0)</f>
        <v>0</v>
      </c>
      <c r="X51" s="141">
        <f>IFERROR(VLOOKUP($A51&amp;$B51,'6'!$L$10:$M$49,2,FALSE),0)</f>
        <v>0</v>
      </c>
      <c r="Y51" s="141">
        <f>IFERROR(VLOOKUP($A51&amp;$B51,'7'!$L$10:$M$49,2,FALSE),0)</f>
        <v>0</v>
      </c>
      <c r="Z51" s="141">
        <f>IFERROR(VLOOKUP($A51&amp;$B51,'8'!$L$10:$M$49,2,FALSE),0)</f>
        <v>0</v>
      </c>
      <c r="AA51" s="141">
        <f>IFERROR(VLOOKUP($A51&amp;$B51,'9'!$L$10:$M$49,2,FALSE),0)</f>
        <v>0</v>
      </c>
      <c r="AB51" s="141">
        <f>IFERROR(VLOOKUP($A51&amp;$B51,'10'!$L$10:$M$49,2,FALSE),0)</f>
        <v>0</v>
      </c>
      <c r="AC51" s="141">
        <v>0</v>
      </c>
      <c r="AD51" s="141">
        <v>0</v>
      </c>
      <c r="AE51" s="141">
        <f>IFERROR(VLOOKUP($A51&amp;$B51,'13'!$L$10:$M$49,2,FALSE),0)</f>
        <v>0</v>
      </c>
      <c r="AF51" s="141">
        <f>IFERROR(VLOOKUP($A51&amp;$B51,'14'!$L$10:$M$49,2,FALSE),0)</f>
        <v>0</v>
      </c>
      <c r="AG51" s="149">
        <v>0</v>
      </c>
      <c r="AH51" s="166">
        <f t="shared" si="20"/>
        <v>0</v>
      </c>
      <c r="AI51" s="152">
        <f t="shared" si="21"/>
        <v>0</v>
      </c>
      <c r="AJ51" s="155"/>
      <c r="AK51" s="158"/>
      <c r="AM51" s="112" t="str">
        <f t="shared" si="22"/>
        <v>КорзунинаСоня</v>
      </c>
      <c r="AN51" s="112">
        <f t="shared" si="23"/>
        <v>0</v>
      </c>
      <c r="AO51" s="112">
        <f t="shared" si="24"/>
        <v>0</v>
      </c>
      <c r="AP51" s="112">
        <f t="shared" si="25"/>
        <v>0</v>
      </c>
      <c r="AQ51" s="112">
        <f t="shared" si="26"/>
        <v>0</v>
      </c>
      <c r="AR51" s="112">
        <f t="shared" si="27"/>
        <v>0</v>
      </c>
      <c r="AS51" s="112">
        <f t="shared" si="28"/>
        <v>0</v>
      </c>
      <c r="AT51" s="112">
        <f t="shared" si="29"/>
        <v>0</v>
      </c>
      <c r="AU51" s="112">
        <f t="shared" si="30"/>
        <v>0</v>
      </c>
      <c r="AV51" s="112">
        <f t="shared" si="31"/>
        <v>0</v>
      </c>
      <c r="AW51" s="112">
        <f t="shared" si="32"/>
        <v>0</v>
      </c>
      <c r="AX51" s="112">
        <f t="shared" si="33"/>
        <v>0</v>
      </c>
      <c r="AY51" s="112">
        <f t="shared" si="34"/>
        <v>0</v>
      </c>
      <c r="AZ51" s="112">
        <f t="shared" si="18"/>
        <v>0</v>
      </c>
      <c r="BA51" s="112">
        <f t="shared" si="19"/>
        <v>0</v>
      </c>
      <c r="BB51" s="112"/>
    </row>
    <row r="52" spans="1:54" x14ac:dyDescent="0.2">
      <c r="A52" s="124" t="s">
        <v>105</v>
      </c>
      <c r="B52" s="16" t="s">
        <v>63</v>
      </c>
      <c r="C52" s="129" t="s">
        <v>8</v>
      </c>
      <c r="D52" s="147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4"/>
      <c r="P52" s="144"/>
      <c r="Q52" s="144"/>
      <c r="R52" s="144"/>
      <c r="S52" s="141">
        <f>IFERROR(VLOOKUP($A52&amp;$B52,'1'!$L$10:$M$49,2,FALSE),0)</f>
        <v>0</v>
      </c>
      <c r="T52" s="141">
        <f>IFERROR(VLOOKUP($A52&amp;$B52,'2'!$L$10:$M$49,2,FALSE),0)</f>
        <v>0</v>
      </c>
      <c r="U52" s="141">
        <f>IFERROR(VLOOKUP($A52&amp;$B52,'3'!$L$10:$M$49,2,FALSE),0)</f>
        <v>0</v>
      </c>
      <c r="V52" s="141">
        <v>0</v>
      </c>
      <c r="W52" s="141">
        <f>IFERROR(VLOOKUP($A52&amp;$B52,'5'!$L$10:$M$49,2,FALSE),0)</f>
        <v>0</v>
      </c>
      <c r="X52" s="141">
        <f>IFERROR(VLOOKUP($A52&amp;$B52,'6'!$L$10:$M$49,2,FALSE),0)</f>
        <v>0</v>
      </c>
      <c r="Y52" s="141">
        <f>IFERROR(VLOOKUP($A52&amp;$B52,'7'!$L$10:$M$49,2,FALSE),0)</f>
        <v>0</v>
      </c>
      <c r="Z52" s="141">
        <f>IFERROR(VLOOKUP($A52&amp;$B52,'8'!$L$10:$M$49,2,FALSE),0)</f>
        <v>0</v>
      </c>
      <c r="AA52" s="141">
        <f>IFERROR(VLOOKUP($A52&amp;$B52,'9'!$L$10:$M$49,2,FALSE),0)</f>
        <v>0</v>
      </c>
      <c r="AB52" s="141">
        <f>IFERROR(VLOOKUP($A52&amp;$B52,'10'!$L$10:$M$49,2,FALSE),0)</f>
        <v>0</v>
      </c>
      <c r="AC52" s="141">
        <v>0</v>
      </c>
      <c r="AD52" s="141">
        <v>0</v>
      </c>
      <c r="AE52" s="141">
        <f>IFERROR(VLOOKUP($A52&amp;$B52,'13'!$L$10:$M$49,2,FALSE),0)</f>
        <v>0</v>
      </c>
      <c r="AF52" s="141">
        <f>IFERROR(VLOOKUP($A52&amp;$B52,'14'!$L$10:$M$49,2,FALSE),0)</f>
        <v>0</v>
      </c>
      <c r="AG52" s="149">
        <v>0</v>
      </c>
      <c r="AH52" s="166">
        <f t="shared" si="20"/>
        <v>0</v>
      </c>
      <c r="AI52" s="152">
        <f t="shared" si="21"/>
        <v>0</v>
      </c>
      <c r="AJ52" s="155"/>
      <c r="AK52" s="158"/>
      <c r="AM52" s="112" t="str">
        <f t="shared" si="22"/>
        <v>АглиуловаОльга</v>
      </c>
      <c r="AN52" s="112">
        <f t="shared" si="23"/>
        <v>0</v>
      </c>
      <c r="AO52" s="112">
        <f t="shared" si="24"/>
        <v>0</v>
      </c>
      <c r="AP52" s="112">
        <f t="shared" si="25"/>
        <v>0</v>
      </c>
      <c r="AQ52" s="112">
        <f t="shared" si="26"/>
        <v>0</v>
      </c>
      <c r="AR52" s="112">
        <f t="shared" si="27"/>
        <v>0</v>
      </c>
      <c r="AS52" s="112">
        <f t="shared" si="28"/>
        <v>0</v>
      </c>
      <c r="AT52" s="112">
        <f t="shared" si="29"/>
        <v>0</v>
      </c>
      <c r="AU52" s="112">
        <f t="shared" si="30"/>
        <v>0</v>
      </c>
      <c r="AV52" s="112">
        <f t="shared" si="31"/>
        <v>0</v>
      </c>
      <c r="AW52" s="112">
        <f t="shared" si="32"/>
        <v>0</v>
      </c>
      <c r="AX52" s="112">
        <f t="shared" si="33"/>
        <v>0</v>
      </c>
      <c r="AY52" s="112">
        <f t="shared" si="34"/>
        <v>0</v>
      </c>
      <c r="AZ52" s="112">
        <f t="shared" si="18"/>
        <v>0</v>
      </c>
      <c r="BA52" s="112">
        <f t="shared" si="19"/>
        <v>0</v>
      </c>
      <c r="BB52" s="112"/>
    </row>
    <row r="53" spans="1:54" x14ac:dyDescent="0.2">
      <c r="A53" s="124" t="s">
        <v>106</v>
      </c>
      <c r="B53" s="16" t="s">
        <v>107</v>
      </c>
      <c r="C53" s="126" t="s">
        <v>7</v>
      </c>
      <c r="D53" s="147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4"/>
      <c r="P53" s="144"/>
      <c r="Q53" s="144"/>
      <c r="R53" s="144"/>
      <c r="S53" s="141">
        <f>IFERROR(VLOOKUP($A53&amp;$B53,'1'!$L$10:$M$49,2,FALSE),0)</f>
        <v>0</v>
      </c>
      <c r="T53" s="141">
        <f>IFERROR(VLOOKUP($A53&amp;$B53,'2'!$L$10:$M$49,2,FALSE),0)</f>
        <v>0</v>
      </c>
      <c r="U53" s="141">
        <f>IFERROR(VLOOKUP($A53&amp;$B53,'3'!$L$10:$M$49,2,FALSE),0)</f>
        <v>0</v>
      </c>
      <c r="V53" s="141">
        <v>0</v>
      </c>
      <c r="W53" s="141">
        <f>IFERROR(VLOOKUP($A53&amp;$B53,'5'!$L$10:$M$49,2,FALSE),0)</f>
        <v>0</v>
      </c>
      <c r="X53" s="141">
        <f>IFERROR(VLOOKUP($A53&amp;$B53,'6'!$L$10:$M$49,2,FALSE),0)</f>
        <v>0</v>
      </c>
      <c r="Y53" s="141">
        <f>IFERROR(VLOOKUP($A53&amp;$B53,'7'!$L$10:$M$49,2,FALSE),0)</f>
        <v>0</v>
      </c>
      <c r="Z53" s="141">
        <f>IFERROR(VLOOKUP($A53&amp;$B53,'8'!$L$10:$M$49,2,FALSE),0)</f>
        <v>0</v>
      </c>
      <c r="AA53" s="141">
        <f>IFERROR(VLOOKUP($A53&amp;$B53,'9'!$L$10:$M$49,2,FALSE),0)</f>
        <v>0</v>
      </c>
      <c r="AB53" s="141">
        <f>IFERROR(VLOOKUP($A53&amp;$B53,'10'!$L$10:$M$49,2,FALSE),0)</f>
        <v>0</v>
      </c>
      <c r="AC53" s="141">
        <v>0</v>
      </c>
      <c r="AD53" s="141">
        <v>0</v>
      </c>
      <c r="AE53" s="141">
        <f>IFERROR(VLOOKUP($A53&amp;$B53,'13'!$L$10:$M$49,2,FALSE),0)</f>
        <v>0</v>
      </c>
      <c r="AF53" s="141">
        <f>IFERROR(VLOOKUP($A53&amp;$B53,'14'!$L$10:$M$49,2,FALSE),0)</f>
        <v>0</v>
      </c>
      <c r="AG53" s="149">
        <v>0</v>
      </c>
      <c r="AH53" s="166">
        <f t="shared" si="20"/>
        <v>0</v>
      </c>
      <c r="AI53" s="152">
        <f t="shared" si="21"/>
        <v>0</v>
      </c>
      <c r="AJ53" s="155"/>
      <c r="AK53" s="158"/>
      <c r="AM53" s="112" t="str">
        <f t="shared" si="22"/>
        <v>МасловаНаталия</v>
      </c>
      <c r="AN53" s="112">
        <f t="shared" si="23"/>
        <v>0</v>
      </c>
      <c r="AO53" s="112">
        <f t="shared" si="24"/>
        <v>0</v>
      </c>
      <c r="AP53" s="112">
        <f t="shared" si="25"/>
        <v>0</v>
      </c>
      <c r="AQ53" s="112">
        <f t="shared" si="26"/>
        <v>0</v>
      </c>
      <c r="AR53" s="112">
        <f t="shared" si="27"/>
        <v>0</v>
      </c>
      <c r="AS53" s="112">
        <f t="shared" si="28"/>
        <v>0</v>
      </c>
      <c r="AT53" s="112">
        <f t="shared" si="29"/>
        <v>0</v>
      </c>
      <c r="AU53" s="112">
        <f t="shared" si="30"/>
        <v>0</v>
      </c>
      <c r="AV53" s="112">
        <f t="shared" si="31"/>
        <v>0</v>
      </c>
      <c r="AW53" s="112">
        <f t="shared" si="32"/>
        <v>0</v>
      </c>
      <c r="AX53" s="112">
        <f t="shared" si="33"/>
        <v>0</v>
      </c>
      <c r="AY53" s="112">
        <f t="shared" si="34"/>
        <v>0</v>
      </c>
      <c r="AZ53" s="112">
        <f t="shared" si="18"/>
        <v>0</v>
      </c>
      <c r="BA53" s="112">
        <f t="shared" si="19"/>
        <v>0</v>
      </c>
      <c r="BB53" s="112"/>
    </row>
    <row r="54" spans="1:54" x14ac:dyDescent="0.2">
      <c r="A54" s="124" t="s">
        <v>108</v>
      </c>
      <c r="B54" s="16" t="s">
        <v>63</v>
      </c>
      <c r="C54" s="125" t="s">
        <v>9</v>
      </c>
      <c r="D54" s="147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4"/>
      <c r="P54" s="144"/>
      <c r="Q54" s="144"/>
      <c r="R54" s="144"/>
      <c r="S54" s="141">
        <f>IFERROR(VLOOKUP($A54&amp;$B54,'1'!$L$10:$M$49,2,FALSE),0)</f>
        <v>0</v>
      </c>
      <c r="T54" s="141">
        <f>IFERROR(VLOOKUP($A54&amp;$B54,'2'!$L$10:$M$49,2,FALSE),0)</f>
        <v>0</v>
      </c>
      <c r="U54" s="141">
        <f>IFERROR(VLOOKUP($A54&amp;$B54,'3'!$L$10:$M$49,2,FALSE),0)</f>
        <v>0</v>
      </c>
      <c r="V54" s="141">
        <v>0</v>
      </c>
      <c r="W54" s="141">
        <f>IFERROR(VLOOKUP($A54&amp;$B54,'5'!$L$10:$M$49,2,FALSE),0)</f>
        <v>0</v>
      </c>
      <c r="X54" s="141">
        <f>IFERROR(VLOOKUP($A54&amp;$B54,'6'!$L$10:$M$49,2,FALSE),0)</f>
        <v>0</v>
      </c>
      <c r="Y54" s="141">
        <f>IFERROR(VLOOKUP($A54&amp;$B54,'7'!$L$10:$M$49,2,FALSE),0)</f>
        <v>0</v>
      </c>
      <c r="Z54" s="141">
        <f>IFERROR(VLOOKUP($A54&amp;$B54,'8'!$L$10:$M$49,2,FALSE),0)</f>
        <v>0</v>
      </c>
      <c r="AA54" s="141">
        <f>IFERROR(VLOOKUP($A54&amp;$B54,'9'!$L$10:$M$49,2,FALSE),0)</f>
        <v>0</v>
      </c>
      <c r="AB54" s="141">
        <f>IFERROR(VLOOKUP($A54&amp;$B54,'10'!$L$10:$M$49,2,FALSE),0)</f>
        <v>0</v>
      </c>
      <c r="AC54" s="141">
        <v>0</v>
      </c>
      <c r="AD54" s="141">
        <v>0</v>
      </c>
      <c r="AE54" s="141">
        <f>IFERROR(VLOOKUP($A54&amp;$B54,'13'!$L$10:$M$49,2,FALSE),0)</f>
        <v>0</v>
      </c>
      <c r="AF54" s="141">
        <f>IFERROR(VLOOKUP($A54&amp;$B54,'14'!$L$10:$M$49,2,FALSE),0)</f>
        <v>0</v>
      </c>
      <c r="AG54" s="149">
        <v>0</v>
      </c>
      <c r="AH54" s="166">
        <f t="shared" si="20"/>
        <v>0</v>
      </c>
      <c r="AI54" s="152">
        <f t="shared" si="21"/>
        <v>0</v>
      </c>
      <c r="AJ54" s="155"/>
      <c r="AK54" s="158"/>
      <c r="AM54" s="112" t="str">
        <f t="shared" si="22"/>
        <v>БарковаОльга</v>
      </c>
      <c r="AN54" s="112">
        <f t="shared" si="23"/>
        <v>0</v>
      </c>
      <c r="AO54" s="112">
        <f t="shared" si="24"/>
        <v>0</v>
      </c>
      <c r="AP54" s="112">
        <f t="shared" si="25"/>
        <v>0</v>
      </c>
      <c r="AQ54" s="112">
        <f t="shared" si="26"/>
        <v>0</v>
      </c>
      <c r="AR54" s="112">
        <f t="shared" si="27"/>
        <v>0</v>
      </c>
      <c r="AS54" s="112">
        <f t="shared" si="28"/>
        <v>0</v>
      </c>
      <c r="AT54" s="112">
        <f t="shared" si="29"/>
        <v>0</v>
      </c>
      <c r="AU54" s="112">
        <f t="shared" si="30"/>
        <v>0</v>
      </c>
      <c r="AV54" s="112">
        <f t="shared" si="31"/>
        <v>0</v>
      </c>
      <c r="AW54" s="112">
        <f t="shared" si="32"/>
        <v>0</v>
      </c>
      <c r="AX54" s="112">
        <f t="shared" si="33"/>
        <v>0</v>
      </c>
      <c r="AY54" s="112">
        <f t="shared" si="34"/>
        <v>0</v>
      </c>
      <c r="AZ54" s="112">
        <f t="shared" si="18"/>
        <v>0</v>
      </c>
      <c r="BA54" s="112">
        <f t="shared" si="19"/>
        <v>0</v>
      </c>
      <c r="BB54" s="112"/>
    </row>
    <row r="55" spans="1:54" x14ac:dyDescent="0.2">
      <c r="A55" s="130" t="s">
        <v>109</v>
      </c>
      <c r="B55" s="76" t="s">
        <v>110</v>
      </c>
      <c r="C55" s="128" t="s">
        <v>9</v>
      </c>
      <c r="D55" s="147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4"/>
      <c r="P55" s="144"/>
      <c r="Q55" s="144"/>
      <c r="R55" s="144"/>
      <c r="S55" s="141">
        <f>IFERROR(VLOOKUP($A55&amp;$B55,'1'!$L$10:$M$49,2,FALSE),0)</f>
        <v>0</v>
      </c>
      <c r="T55" s="141">
        <f>IFERROR(VLOOKUP($A55&amp;$B55,'2'!$L$10:$M$49,2,FALSE),0)</f>
        <v>0</v>
      </c>
      <c r="U55" s="141">
        <f>IFERROR(VLOOKUP($A55&amp;$B55,'3'!$L$10:$M$49,2,FALSE),0)</f>
        <v>0</v>
      </c>
      <c r="V55" s="141">
        <v>0</v>
      </c>
      <c r="W55" s="141">
        <f>IFERROR(VLOOKUP($A55&amp;$B55,'5'!$L$10:$M$49,2,FALSE),0)</f>
        <v>0</v>
      </c>
      <c r="X55" s="141">
        <f>IFERROR(VLOOKUP($A55&amp;$B55,'6'!$L$10:$M$49,2,FALSE),0)</f>
        <v>0</v>
      </c>
      <c r="Y55" s="141">
        <f>IFERROR(VLOOKUP($A55&amp;$B55,'7'!$L$10:$M$49,2,FALSE),0)</f>
        <v>0</v>
      </c>
      <c r="Z55" s="141">
        <f>IFERROR(VLOOKUP($A55&amp;$B55,'8'!$L$10:$M$49,2,FALSE),0)</f>
        <v>0</v>
      </c>
      <c r="AA55" s="141">
        <f>IFERROR(VLOOKUP($A55&amp;$B55,'9'!$L$10:$M$49,2,FALSE),0)</f>
        <v>0</v>
      </c>
      <c r="AB55" s="141">
        <f>IFERROR(VLOOKUP($A55&amp;$B55,'10'!$L$10:$M$49,2,FALSE),0)</f>
        <v>0</v>
      </c>
      <c r="AC55" s="141">
        <v>0</v>
      </c>
      <c r="AD55" s="141">
        <v>0</v>
      </c>
      <c r="AE55" s="141">
        <f>IFERROR(VLOOKUP($A55&amp;$B55,'13'!$L$10:$M$49,2,FALSE),0)</f>
        <v>0</v>
      </c>
      <c r="AF55" s="141">
        <f>IFERROR(VLOOKUP($A55&amp;$B55,'14'!$L$10:$M$49,2,FALSE),0)</f>
        <v>0</v>
      </c>
      <c r="AG55" s="149">
        <v>0</v>
      </c>
      <c r="AH55" s="166">
        <f t="shared" si="20"/>
        <v>0</v>
      </c>
      <c r="AI55" s="152">
        <f t="shared" si="21"/>
        <v>0</v>
      </c>
      <c r="AJ55" s="155"/>
      <c r="AK55" s="158"/>
      <c r="AM55" s="112" t="str">
        <f t="shared" si="22"/>
        <v>РевякинаИнна</v>
      </c>
      <c r="AN55" s="112">
        <f t="shared" si="23"/>
        <v>0</v>
      </c>
      <c r="AO55" s="112">
        <f t="shared" si="24"/>
        <v>0</v>
      </c>
      <c r="AP55" s="112">
        <f t="shared" si="25"/>
        <v>0</v>
      </c>
      <c r="AQ55" s="112">
        <f t="shared" si="26"/>
        <v>0</v>
      </c>
      <c r="AR55" s="112">
        <f t="shared" si="27"/>
        <v>0</v>
      </c>
      <c r="AS55" s="112">
        <f t="shared" si="28"/>
        <v>0</v>
      </c>
      <c r="AT55" s="112">
        <f t="shared" si="29"/>
        <v>0</v>
      </c>
      <c r="AU55" s="112">
        <f t="shared" si="30"/>
        <v>0</v>
      </c>
      <c r="AV55" s="112">
        <f t="shared" si="31"/>
        <v>0</v>
      </c>
      <c r="AW55" s="112">
        <f t="shared" si="32"/>
        <v>0</v>
      </c>
      <c r="AX55" s="112">
        <f t="shared" si="33"/>
        <v>0</v>
      </c>
      <c r="AY55" s="112">
        <f t="shared" si="34"/>
        <v>0</v>
      </c>
      <c r="AZ55" s="112">
        <f t="shared" si="18"/>
        <v>0</v>
      </c>
      <c r="BA55" s="112">
        <f t="shared" si="19"/>
        <v>0</v>
      </c>
      <c r="BB55" s="112"/>
    </row>
    <row r="56" spans="1:54" x14ac:dyDescent="0.2">
      <c r="A56" s="124" t="s">
        <v>111</v>
      </c>
      <c r="B56" s="16" t="s">
        <v>72</v>
      </c>
      <c r="C56" s="129" t="s">
        <v>7</v>
      </c>
      <c r="D56" s="147">
        <v>0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4"/>
      <c r="P56" s="144"/>
      <c r="Q56" s="144"/>
      <c r="R56" s="144"/>
      <c r="S56" s="141">
        <f>IFERROR(VLOOKUP($A56&amp;$B56,'1'!$L$10:$M$49,2,FALSE),0)</f>
        <v>0</v>
      </c>
      <c r="T56" s="141">
        <f>IFERROR(VLOOKUP($A56&amp;$B56,'2'!$L$10:$M$49,2,FALSE),0)</f>
        <v>0</v>
      </c>
      <c r="U56" s="141">
        <f>IFERROR(VLOOKUP($A56&amp;$B56,'3'!$L$10:$M$49,2,FALSE),0)</f>
        <v>0</v>
      </c>
      <c r="V56" s="141">
        <v>0</v>
      </c>
      <c r="W56" s="141">
        <f>IFERROR(VLOOKUP($A56&amp;$B56,'5'!$L$10:$M$49,2,FALSE),0)</f>
        <v>0</v>
      </c>
      <c r="X56" s="141">
        <f>IFERROR(VLOOKUP($A56&amp;$B56,'6'!$L$10:$M$49,2,FALSE),0)</f>
        <v>0</v>
      </c>
      <c r="Y56" s="141">
        <f>IFERROR(VLOOKUP($A56&amp;$B56,'7'!$L$10:$M$49,2,FALSE),0)</f>
        <v>0</v>
      </c>
      <c r="Z56" s="141">
        <f>IFERROR(VLOOKUP($A56&amp;$B56,'8'!$L$10:$M$49,2,FALSE),0)</f>
        <v>0</v>
      </c>
      <c r="AA56" s="141">
        <f>IFERROR(VLOOKUP($A56&amp;$B56,'9'!$L$10:$M$49,2,FALSE),0)</f>
        <v>0</v>
      </c>
      <c r="AB56" s="141">
        <f>IFERROR(VLOOKUP($A56&amp;$B56,'10'!$L$10:$M$49,2,FALSE),0)</f>
        <v>0</v>
      </c>
      <c r="AC56" s="141">
        <v>0</v>
      </c>
      <c r="AD56" s="141">
        <v>0</v>
      </c>
      <c r="AE56" s="141">
        <f>IFERROR(VLOOKUP($A56&amp;$B56,'13'!$L$10:$M$49,2,FALSE),0)</f>
        <v>0</v>
      </c>
      <c r="AF56" s="141">
        <f>IFERROR(VLOOKUP($A56&amp;$B56,'14'!$L$10:$M$49,2,FALSE),0)</f>
        <v>0</v>
      </c>
      <c r="AG56" s="149">
        <v>0</v>
      </c>
      <c r="AH56" s="166">
        <f t="shared" si="20"/>
        <v>0</v>
      </c>
      <c r="AI56" s="152">
        <f t="shared" si="21"/>
        <v>0</v>
      </c>
      <c r="AJ56" s="155"/>
      <c r="AK56" s="158"/>
      <c r="AM56" s="112" t="str">
        <f t="shared" si="22"/>
        <v>ПросолуповаЕлена</v>
      </c>
      <c r="AN56" s="112">
        <f t="shared" si="23"/>
        <v>0</v>
      </c>
      <c r="AO56" s="112">
        <f t="shared" si="24"/>
        <v>0</v>
      </c>
      <c r="AP56" s="112">
        <f t="shared" si="25"/>
        <v>0</v>
      </c>
      <c r="AQ56" s="112">
        <f t="shared" si="26"/>
        <v>0</v>
      </c>
      <c r="AR56" s="112">
        <f t="shared" si="27"/>
        <v>0</v>
      </c>
      <c r="AS56" s="112">
        <f t="shared" si="28"/>
        <v>0</v>
      </c>
      <c r="AT56" s="112">
        <f t="shared" si="29"/>
        <v>0</v>
      </c>
      <c r="AU56" s="112">
        <f t="shared" si="30"/>
        <v>0</v>
      </c>
      <c r="AV56" s="112">
        <f t="shared" si="31"/>
        <v>0</v>
      </c>
      <c r="AW56" s="112">
        <f t="shared" si="32"/>
        <v>0</v>
      </c>
      <c r="AX56" s="112">
        <f t="shared" si="33"/>
        <v>0</v>
      </c>
      <c r="AY56" s="112">
        <f t="shared" si="34"/>
        <v>0</v>
      </c>
      <c r="AZ56" s="112">
        <f t="shared" si="18"/>
        <v>0</v>
      </c>
      <c r="BA56" s="112">
        <f t="shared" si="19"/>
        <v>0</v>
      </c>
      <c r="BB56" s="112"/>
    </row>
    <row r="57" spans="1:54" x14ac:dyDescent="0.2">
      <c r="A57" s="124" t="s">
        <v>112</v>
      </c>
      <c r="B57" s="16" t="s">
        <v>96</v>
      </c>
      <c r="C57" s="125" t="s">
        <v>7</v>
      </c>
      <c r="D57" s="147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4"/>
      <c r="P57" s="144"/>
      <c r="Q57" s="144"/>
      <c r="R57" s="144"/>
      <c r="S57" s="141">
        <f>IFERROR(VLOOKUP($A57&amp;$B57,'1'!$L$10:$M$49,2,FALSE),0)</f>
        <v>0</v>
      </c>
      <c r="T57" s="141">
        <f>IFERROR(VLOOKUP($A57&amp;$B57,'2'!$L$10:$M$49,2,FALSE),0)</f>
        <v>0</v>
      </c>
      <c r="U57" s="141">
        <f>IFERROR(VLOOKUP($A57&amp;$B57,'3'!$L$10:$M$49,2,FALSE),0)</f>
        <v>0</v>
      </c>
      <c r="V57" s="141">
        <v>0</v>
      </c>
      <c r="W57" s="141">
        <f>IFERROR(VLOOKUP($A57&amp;$B57,'5'!$L$10:$M$49,2,FALSE),0)</f>
        <v>0</v>
      </c>
      <c r="X57" s="141">
        <f>IFERROR(VLOOKUP($A57&amp;$B57,'6'!$L$10:$M$49,2,FALSE),0)</f>
        <v>0</v>
      </c>
      <c r="Y57" s="141">
        <f>IFERROR(VLOOKUP($A57&amp;$B57,'7'!$L$10:$M$49,2,FALSE),0)</f>
        <v>0</v>
      </c>
      <c r="Z57" s="141">
        <f>IFERROR(VLOOKUP($A57&amp;$B57,'8'!$L$10:$M$49,2,FALSE),0)</f>
        <v>0</v>
      </c>
      <c r="AA57" s="141">
        <f>IFERROR(VLOOKUP($A57&amp;$B57,'9'!$L$10:$M$49,2,FALSE),0)</f>
        <v>0</v>
      </c>
      <c r="AB57" s="141">
        <f>IFERROR(VLOOKUP($A57&amp;$B57,'10'!$L$10:$M$49,2,FALSE),0)</f>
        <v>0</v>
      </c>
      <c r="AC57" s="141">
        <v>0</v>
      </c>
      <c r="AD57" s="141">
        <v>0</v>
      </c>
      <c r="AE57" s="141">
        <f>IFERROR(VLOOKUP($A57&amp;$B57,'13'!$L$10:$M$49,2,FALSE),0)</f>
        <v>0</v>
      </c>
      <c r="AF57" s="141">
        <f>IFERROR(VLOOKUP($A57&amp;$B57,'14'!$L$10:$M$49,2,FALSE),0)</f>
        <v>0</v>
      </c>
      <c r="AG57" s="149">
        <v>0</v>
      </c>
      <c r="AH57" s="166">
        <f t="shared" si="20"/>
        <v>0</v>
      </c>
      <c r="AI57" s="152">
        <f t="shared" si="21"/>
        <v>0</v>
      </c>
      <c r="AJ57" s="155"/>
      <c r="AK57" s="158"/>
      <c r="AM57" s="112" t="str">
        <f t="shared" si="22"/>
        <v>РомановаЕкатерина</v>
      </c>
      <c r="AN57" s="112">
        <f t="shared" si="23"/>
        <v>0</v>
      </c>
      <c r="AO57" s="112">
        <f t="shared" si="24"/>
        <v>0</v>
      </c>
      <c r="AP57" s="112">
        <f t="shared" si="25"/>
        <v>0</v>
      </c>
      <c r="AQ57" s="112">
        <f t="shared" si="26"/>
        <v>0</v>
      </c>
      <c r="AR57" s="112">
        <f t="shared" si="27"/>
        <v>0</v>
      </c>
      <c r="AS57" s="112">
        <f t="shared" si="28"/>
        <v>0</v>
      </c>
      <c r="AT57" s="112">
        <f t="shared" si="29"/>
        <v>0</v>
      </c>
      <c r="AU57" s="112">
        <f t="shared" si="30"/>
        <v>0</v>
      </c>
      <c r="AV57" s="112">
        <f t="shared" si="31"/>
        <v>0</v>
      </c>
      <c r="AW57" s="112">
        <f t="shared" si="32"/>
        <v>0</v>
      </c>
      <c r="AX57" s="112">
        <f t="shared" si="33"/>
        <v>0</v>
      </c>
      <c r="AY57" s="112">
        <f t="shared" si="34"/>
        <v>0</v>
      </c>
      <c r="AZ57" s="112">
        <f t="shared" si="18"/>
        <v>0</v>
      </c>
      <c r="BA57" s="112">
        <f t="shared" si="19"/>
        <v>0</v>
      </c>
      <c r="BB57" s="112"/>
    </row>
    <row r="58" spans="1:54" x14ac:dyDescent="0.2">
      <c r="A58" s="124" t="s">
        <v>113</v>
      </c>
      <c r="B58" s="16" t="s">
        <v>72</v>
      </c>
      <c r="C58" s="129" t="s">
        <v>7</v>
      </c>
      <c r="D58" s="147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4"/>
      <c r="P58" s="144"/>
      <c r="Q58" s="144"/>
      <c r="R58" s="144"/>
      <c r="S58" s="141">
        <f>IFERROR(VLOOKUP($A58&amp;$B58,'1'!$L$10:$M$49,2,FALSE),0)</f>
        <v>0</v>
      </c>
      <c r="T58" s="141">
        <f>IFERROR(VLOOKUP($A58&amp;$B58,'2'!$L$10:$M$49,2,FALSE),0)</f>
        <v>0</v>
      </c>
      <c r="U58" s="141">
        <f>IFERROR(VLOOKUP($A58&amp;$B58,'3'!$L$10:$M$49,2,FALSE),0)</f>
        <v>0</v>
      </c>
      <c r="V58" s="141">
        <v>0</v>
      </c>
      <c r="W58" s="141">
        <f>IFERROR(VLOOKUP($A58&amp;$B58,'5'!$L$10:$M$49,2,FALSE),0)</f>
        <v>0</v>
      </c>
      <c r="X58" s="141">
        <f>IFERROR(VLOOKUP($A58&amp;$B58,'6'!$L$10:$M$49,2,FALSE),0)</f>
        <v>0</v>
      </c>
      <c r="Y58" s="141">
        <f>IFERROR(VLOOKUP($A58&amp;$B58,'7'!$L$10:$M$49,2,FALSE),0)</f>
        <v>0</v>
      </c>
      <c r="Z58" s="141">
        <f>IFERROR(VLOOKUP($A58&amp;$B58,'8'!$L$10:$M$49,2,FALSE),0)</f>
        <v>0</v>
      </c>
      <c r="AA58" s="141">
        <f>IFERROR(VLOOKUP($A58&amp;$B58,'9'!$L$10:$M$49,2,FALSE),0)</f>
        <v>0</v>
      </c>
      <c r="AB58" s="141">
        <f>IFERROR(VLOOKUP($A58&amp;$B58,'10'!$L$10:$M$49,2,FALSE),0)</f>
        <v>0</v>
      </c>
      <c r="AC58" s="141">
        <v>0</v>
      </c>
      <c r="AD58" s="141">
        <v>0</v>
      </c>
      <c r="AE58" s="141">
        <f>IFERROR(VLOOKUP($A58&amp;$B58,'13'!$L$10:$M$49,2,FALSE),0)</f>
        <v>0</v>
      </c>
      <c r="AF58" s="141">
        <f>IFERROR(VLOOKUP($A58&amp;$B58,'14'!$L$10:$M$49,2,FALSE),0)</f>
        <v>0</v>
      </c>
      <c r="AG58" s="149">
        <v>0</v>
      </c>
      <c r="AH58" s="166">
        <f t="shared" si="20"/>
        <v>0</v>
      </c>
      <c r="AI58" s="152">
        <f t="shared" si="21"/>
        <v>0</v>
      </c>
      <c r="AJ58" s="155"/>
      <c r="AK58" s="158"/>
      <c r="AM58" s="112" t="str">
        <f t="shared" si="22"/>
        <v>БаталоваЕлена</v>
      </c>
      <c r="AN58" s="112">
        <f t="shared" si="23"/>
        <v>0</v>
      </c>
      <c r="AO58" s="112">
        <f t="shared" si="24"/>
        <v>0</v>
      </c>
      <c r="AP58" s="112">
        <f t="shared" si="25"/>
        <v>0</v>
      </c>
      <c r="AQ58" s="112">
        <f t="shared" si="26"/>
        <v>0</v>
      </c>
      <c r="AR58" s="112">
        <f t="shared" si="27"/>
        <v>0</v>
      </c>
      <c r="AS58" s="112">
        <f t="shared" si="28"/>
        <v>0</v>
      </c>
      <c r="AT58" s="112">
        <f t="shared" si="29"/>
        <v>0</v>
      </c>
      <c r="AU58" s="112">
        <f t="shared" si="30"/>
        <v>0</v>
      </c>
      <c r="AV58" s="112">
        <f t="shared" si="31"/>
        <v>0</v>
      </c>
      <c r="AW58" s="112">
        <f t="shared" si="32"/>
        <v>0</v>
      </c>
      <c r="AX58" s="112">
        <f t="shared" si="33"/>
        <v>0</v>
      </c>
      <c r="AY58" s="112">
        <f t="shared" si="34"/>
        <v>0</v>
      </c>
      <c r="AZ58" s="112">
        <f t="shared" si="18"/>
        <v>0</v>
      </c>
      <c r="BA58" s="112">
        <f t="shared" si="19"/>
        <v>0</v>
      </c>
      <c r="BB58" s="112"/>
    </row>
    <row r="59" spans="1:54" x14ac:dyDescent="0.2">
      <c r="A59" s="124" t="s">
        <v>114</v>
      </c>
      <c r="B59" s="16" t="s">
        <v>63</v>
      </c>
      <c r="C59" s="129" t="s">
        <v>9</v>
      </c>
      <c r="D59" s="147">
        <v>0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4"/>
      <c r="P59" s="144"/>
      <c r="Q59" s="144"/>
      <c r="R59" s="144"/>
      <c r="S59" s="141">
        <f>IFERROR(VLOOKUP($A59&amp;$B59,'1'!$L$10:$M$49,2,FALSE),0)</f>
        <v>0</v>
      </c>
      <c r="T59" s="141">
        <f>IFERROR(VLOOKUP($A59&amp;$B59,'2'!$L$10:$M$49,2,FALSE),0)</f>
        <v>0</v>
      </c>
      <c r="U59" s="141">
        <f>IFERROR(VLOOKUP($A59&amp;$B59,'3'!$L$10:$M$49,2,FALSE),0)</f>
        <v>0</v>
      </c>
      <c r="V59" s="141">
        <v>0</v>
      </c>
      <c r="W59" s="141">
        <f>IFERROR(VLOOKUP($A59&amp;$B59,'5'!$L$10:$M$49,2,FALSE),0)</f>
        <v>0</v>
      </c>
      <c r="X59" s="141">
        <f>IFERROR(VLOOKUP($A59&amp;$B59,'6'!$L$10:$M$49,2,FALSE),0)</f>
        <v>0</v>
      </c>
      <c r="Y59" s="141">
        <f>IFERROR(VLOOKUP($A59&amp;$B59,'7'!$L$10:$M$49,2,FALSE),0)</f>
        <v>0</v>
      </c>
      <c r="Z59" s="141">
        <f>IFERROR(VLOOKUP($A59&amp;$B59,'8'!$L$10:$M$49,2,FALSE),0)</f>
        <v>0</v>
      </c>
      <c r="AA59" s="141">
        <f>IFERROR(VLOOKUP($A59&amp;$B59,'9'!$L$10:$M$49,2,FALSE),0)</f>
        <v>0</v>
      </c>
      <c r="AB59" s="141">
        <f>IFERROR(VLOOKUP($A59&amp;$B59,'10'!$L$10:$M$49,2,FALSE),0)</f>
        <v>0</v>
      </c>
      <c r="AC59" s="141">
        <v>0</v>
      </c>
      <c r="AD59" s="141">
        <v>0</v>
      </c>
      <c r="AE59" s="141">
        <f>IFERROR(VLOOKUP($A59&amp;$B59,'13'!$L$10:$M$49,2,FALSE),0)</f>
        <v>0</v>
      </c>
      <c r="AF59" s="141">
        <f>IFERROR(VLOOKUP($A59&amp;$B59,'14'!$L$10:$M$49,2,FALSE),0)</f>
        <v>0</v>
      </c>
      <c r="AG59" s="149">
        <v>0</v>
      </c>
      <c r="AH59" s="166">
        <f t="shared" si="20"/>
        <v>0</v>
      </c>
      <c r="AI59" s="152">
        <f t="shared" si="21"/>
        <v>0</v>
      </c>
      <c r="AJ59" s="155"/>
      <c r="AK59" s="158"/>
      <c r="AM59" s="112" t="str">
        <f t="shared" si="22"/>
        <v>МухановаОльга</v>
      </c>
      <c r="AN59" s="112">
        <f t="shared" si="23"/>
        <v>0</v>
      </c>
      <c r="AO59" s="112">
        <f t="shared" si="24"/>
        <v>0</v>
      </c>
      <c r="AP59" s="112">
        <f t="shared" si="25"/>
        <v>0</v>
      </c>
      <c r="AQ59" s="112">
        <f t="shared" si="26"/>
        <v>0</v>
      </c>
      <c r="AR59" s="112">
        <f t="shared" si="27"/>
        <v>0</v>
      </c>
      <c r="AS59" s="112">
        <f t="shared" si="28"/>
        <v>0</v>
      </c>
      <c r="AT59" s="112">
        <f t="shared" si="29"/>
        <v>0</v>
      </c>
      <c r="AU59" s="112">
        <f t="shared" si="30"/>
        <v>0</v>
      </c>
      <c r="AV59" s="112">
        <f t="shared" si="31"/>
        <v>0</v>
      </c>
      <c r="AW59" s="112">
        <f t="shared" si="32"/>
        <v>0</v>
      </c>
      <c r="AX59" s="112">
        <f t="shared" si="33"/>
        <v>0</v>
      </c>
      <c r="AY59" s="112">
        <f t="shared" si="34"/>
        <v>0</v>
      </c>
      <c r="AZ59" s="112">
        <f t="shared" si="18"/>
        <v>0</v>
      </c>
      <c r="BA59" s="112">
        <f t="shared" si="19"/>
        <v>0</v>
      </c>
      <c r="BB59" s="112"/>
    </row>
    <row r="60" spans="1:54" x14ac:dyDescent="0.2">
      <c r="A60" s="124" t="s">
        <v>115</v>
      </c>
      <c r="B60" s="16" t="s">
        <v>116</v>
      </c>
      <c r="C60" s="129" t="s">
        <v>16</v>
      </c>
      <c r="D60" s="147">
        <v>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4"/>
      <c r="P60" s="144"/>
      <c r="Q60" s="144"/>
      <c r="R60" s="144"/>
      <c r="S60" s="141">
        <f>IFERROR(VLOOKUP($A60&amp;$B60,'1'!$L$10:$M$49,2,FALSE),0)</f>
        <v>0</v>
      </c>
      <c r="T60" s="141">
        <f>IFERROR(VLOOKUP($A60&amp;$B60,'2'!$L$10:$M$49,2,FALSE),0)</f>
        <v>0</v>
      </c>
      <c r="U60" s="141">
        <f>IFERROR(VLOOKUP($A60&amp;$B60,'3'!$L$10:$M$49,2,FALSE),0)</f>
        <v>0</v>
      </c>
      <c r="V60" s="141">
        <v>0</v>
      </c>
      <c r="W60" s="141">
        <f>IFERROR(VLOOKUP($A60&amp;$B60,'5'!$L$10:$M$49,2,FALSE),0)</f>
        <v>0</v>
      </c>
      <c r="X60" s="141">
        <f>IFERROR(VLOOKUP($A60&amp;$B60,'6'!$L$10:$M$49,2,FALSE),0)</f>
        <v>0</v>
      </c>
      <c r="Y60" s="141">
        <f>IFERROR(VLOOKUP($A60&amp;$B60,'7'!$L$10:$M$49,2,FALSE),0)</f>
        <v>0</v>
      </c>
      <c r="Z60" s="141">
        <f>IFERROR(VLOOKUP($A60&amp;$B60,'8'!$L$10:$M$49,2,FALSE),0)</f>
        <v>0</v>
      </c>
      <c r="AA60" s="141">
        <f>IFERROR(VLOOKUP($A60&amp;$B60,'9'!$L$10:$M$49,2,FALSE),0)</f>
        <v>0</v>
      </c>
      <c r="AB60" s="141">
        <f>IFERROR(VLOOKUP($A60&amp;$B60,'10'!$L$10:$M$49,2,FALSE),0)</f>
        <v>0</v>
      </c>
      <c r="AC60" s="141">
        <v>0</v>
      </c>
      <c r="AD60" s="141">
        <v>0</v>
      </c>
      <c r="AE60" s="141">
        <f>IFERROR(VLOOKUP($A60&amp;$B60,'13'!$L$10:$M$49,2,FALSE),0)</f>
        <v>0</v>
      </c>
      <c r="AF60" s="141">
        <f>IFERROR(VLOOKUP($A60&amp;$B60,'14'!$L$10:$M$49,2,FALSE),0)</f>
        <v>0</v>
      </c>
      <c r="AG60" s="149">
        <v>0</v>
      </c>
      <c r="AH60" s="166">
        <f t="shared" si="20"/>
        <v>0</v>
      </c>
      <c r="AI60" s="152">
        <f t="shared" si="21"/>
        <v>0</v>
      </c>
      <c r="AJ60" s="155"/>
      <c r="AK60" s="158"/>
      <c r="AM60" s="112" t="str">
        <f t="shared" si="22"/>
        <v>ЯкутинаВалерия</v>
      </c>
      <c r="AN60" s="112">
        <f t="shared" si="23"/>
        <v>0</v>
      </c>
      <c r="AO60" s="112">
        <f t="shared" si="24"/>
        <v>0</v>
      </c>
      <c r="AP60" s="112">
        <f t="shared" si="25"/>
        <v>0</v>
      </c>
      <c r="AQ60" s="112">
        <f t="shared" si="26"/>
        <v>0</v>
      </c>
      <c r="AR60" s="112">
        <f t="shared" si="27"/>
        <v>0</v>
      </c>
      <c r="AS60" s="112">
        <f t="shared" si="28"/>
        <v>0</v>
      </c>
      <c r="AT60" s="112">
        <f t="shared" si="29"/>
        <v>0</v>
      </c>
      <c r="AU60" s="112">
        <f t="shared" si="30"/>
        <v>0</v>
      </c>
      <c r="AV60" s="112">
        <f t="shared" si="31"/>
        <v>0</v>
      </c>
      <c r="AW60" s="112">
        <f t="shared" si="32"/>
        <v>0</v>
      </c>
      <c r="AX60" s="112">
        <f t="shared" si="33"/>
        <v>0</v>
      </c>
      <c r="AY60" s="112">
        <f t="shared" si="34"/>
        <v>0</v>
      </c>
      <c r="AZ60" s="112">
        <f t="shared" si="18"/>
        <v>0</v>
      </c>
      <c r="BA60" s="112">
        <f t="shared" si="19"/>
        <v>0</v>
      </c>
      <c r="BB60" s="112"/>
    </row>
    <row r="61" spans="1:54" x14ac:dyDescent="0.2">
      <c r="A61" s="124" t="s">
        <v>117</v>
      </c>
      <c r="B61" s="16"/>
      <c r="C61" s="129" t="s">
        <v>8</v>
      </c>
      <c r="D61" s="147">
        <v>0</v>
      </c>
      <c r="E61" s="148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4"/>
      <c r="P61" s="144"/>
      <c r="Q61" s="144"/>
      <c r="R61" s="144"/>
      <c r="S61" s="141">
        <f>IFERROR(VLOOKUP($A61&amp;$B61,'1'!$L$10:$M$49,2,FALSE),0)</f>
        <v>0</v>
      </c>
      <c r="T61" s="141">
        <f>IFERROR(VLOOKUP($A61&amp;$B61,'2'!$L$10:$M$49,2,FALSE),0)</f>
        <v>0</v>
      </c>
      <c r="U61" s="141">
        <f>IFERROR(VLOOKUP($A61&amp;$B61,'3'!$L$10:$M$49,2,FALSE),0)</f>
        <v>0</v>
      </c>
      <c r="V61" s="141">
        <v>0</v>
      </c>
      <c r="W61" s="141">
        <f>IFERROR(VLOOKUP($A61&amp;$B61,'5'!$L$10:$M$49,2,FALSE),0)</f>
        <v>0</v>
      </c>
      <c r="X61" s="141">
        <f>IFERROR(VLOOKUP($A61&amp;$B61,'6'!$L$10:$M$49,2,FALSE),0)</f>
        <v>0</v>
      </c>
      <c r="Y61" s="141">
        <f>IFERROR(VLOOKUP($A61&amp;$B61,'7'!$L$10:$M$49,2,FALSE),0)</f>
        <v>0</v>
      </c>
      <c r="Z61" s="141">
        <f>IFERROR(VLOOKUP($A61&amp;$B61,'8'!$L$10:$M$49,2,FALSE),0)</f>
        <v>0</v>
      </c>
      <c r="AA61" s="141">
        <f>IFERROR(VLOOKUP($A61&amp;$B61,'9'!$L$10:$M$49,2,FALSE),0)</f>
        <v>0</v>
      </c>
      <c r="AB61" s="141">
        <f>IFERROR(VLOOKUP($A61&amp;$B61,'10'!$L$10:$M$49,2,FALSE),0)</f>
        <v>0</v>
      </c>
      <c r="AC61" s="141">
        <v>0</v>
      </c>
      <c r="AD61" s="141">
        <v>0</v>
      </c>
      <c r="AE61" s="141">
        <f>IFERROR(VLOOKUP($A61&amp;$B61,'13'!$L$10:$M$49,2,FALSE),0)</f>
        <v>0</v>
      </c>
      <c r="AF61" s="141">
        <f>IFERROR(VLOOKUP($A61&amp;$B61,'14'!$L$10:$M$49,2,FALSE),0)</f>
        <v>0</v>
      </c>
      <c r="AG61" s="149">
        <v>0</v>
      </c>
      <c r="AH61" s="166">
        <f t="shared" si="20"/>
        <v>0</v>
      </c>
      <c r="AI61" s="152">
        <f t="shared" si="21"/>
        <v>0</v>
      </c>
      <c r="AJ61" s="155"/>
      <c r="AK61" s="158"/>
      <c r="AM61" s="112" t="str">
        <f t="shared" si="22"/>
        <v>Федотова</v>
      </c>
      <c r="AN61" s="112">
        <f t="shared" si="23"/>
        <v>0</v>
      </c>
      <c r="AO61" s="112">
        <f t="shared" si="24"/>
        <v>0</v>
      </c>
      <c r="AP61" s="112">
        <f t="shared" si="25"/>
        <v>0</v>
      </c>
      <c r="AQ61" s="112">
        <f t="shared" si="26"/>
        <v>0</v>
      </c>
      <c r="AR61" s="112">
        <f t="shared" si="27"/>
        <v>0</v>
      </c>
      <c r="AS61" s="112">
        <f t="shared" si="28"/>
        <v>0</v>
      </c>
      <c r="AT61" s="112">
        <f t="shared" si="29"/>
        <v>0</v>
      </c>
      <c r="AU61" s="112">
        <f t="shared" si="30"/>
        <v>0</v>
      </c>
      <c r="AV61" s="112">
        <f t="shared" si="31"/>
        <v>0</v>
      </c>
      <c r="AW61" s="112">
        <f t="shared" si="32"/>
        <v>0</v>
      </c>
      <c r="AX61" s="112">
        <f t="shared" si="33"/>
        <v>0</v>
      </c>
      <c r="AY61" s="112">
        <f t="shared" si="34"/>
        <v>0</v>
      </c>
      <c r="AZ61" s="112">
        <f t="shared" si="18"/>
        <v>0</v>
      </c>
      <c r="BA61" s="112">
        <f t="shared" si="19"/>
        <v>0</v>
      </c>
      <c r="BB61" s="112"/>
    </row>
    <row r="62" spans="1:54" x14ac:dyDescent="0.2">
      <c r="A62" s="124" t="s">
        <v>78</v>
      </c>
      <c r="B62" s="16" t="s">
        <v>118</v>
      </c>
      <c r="C62" s="129" t="s">
        <v>8</v>
      </c>
      <c r="D62" s="147">
        <v>0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4"/>
      <c r="P62" s="144"/>
      <c r="Q62" s="144"/>
      <c r="R62" s="144"/>
      <c r="S62" s="141">
        <f>IFERROR(VLOOKUP($A62&amp;$B62,'1'!$L$10:$M$49,2,FALSE),0)</f>
        <v>0</v>
      </c>
      <c r="T62" s="141">
        <f>IFERROR(VLOOKUP($A62&amp;$B62,'2'!$L$10:$M$49,2,FALSE),0)</f>
        <v>0</v>
      </c>
      <c r="U62" s="141">
        <f>IFERROR(VLOOKUP($A62&amp;$B62,'3'!$L$10:$M$49,2,FALSE),0)</f>
        <v>0</v>
      </c>
      <c r="V62" s="141">
        <v>0</v>
      </c>
      <c r="W62" s="141">
        <f>IFERROR(VLOOKUP($A62&amp;$B62,'5'!$L$10:$M$49,2,FALSE),0)</f>
        <v>0</v>
      </c>
      <c r="X62" s="141">
        <f>IFERROR(VLOOKUP($A62&amp;$B62,'6'!$L$10:$M$49,2,FALSE),0)</f>
        <v>0</v>
      </c>
      <c r="Y62" s="141">
        <f>IFERROR(VLOOKUP($A62&amp;$B62,'7'!$L$10:$M$49,2,FALSE),0)</f>
        <v>0</v>
      </c>
      <c r="Z62" s="141">
        <f>IFERROR(VLOOKUP($A62&amp;$B62,'8'!$L$10:$M$49,2,FALSE),0)</f>
        <v>0</v>
      </c>
      <c r="AA62" s="141">
        <f>IFERROR(VLOOKUP($A62&amp;$B62,'9'!$L$10:$M$49,2,FALSE),0)</f>
        <v>0</v>
      </c>
      <c r="AB62" s="141">
        <f>IFERROR(VLOOKUP($A62&amp;$B62,'10'!$L$10:$M$49,2,FALSE),0)</f>
        <v>0</v>
      </c>
      <c r="AC62" s="141">
        <v>0</v>
      </c>
      <c r="AD62" s="141">
        <v>0</v>
      </c>
      <c r="AE62" s="141">
        <f>IFERROR(VLOOKUP($A62&amp;$B62,'13'!$L$10:$M$49,2,FALSE),0)</f>
        <v>0</v>
      </c>
      <c r="AF62" s="141">
        <f>IFERROR(VLOOKUP($A62&amp;$B62,'14'!$L$10:$M$49,2,FALSE),0)</f>
        <v>0</v>
      </c>
      <c r="AG62" s="149">
        <v>0</v>
      </c>
      <c r="AH62" s="166">
        <f t="shared" si="20"/>
        <v>0</v>
      </c>
      <c r="AI62" s="152">
        <f t="shared" si="21"/>
        <v>0</v>
      </c>
      <c r="AJ62" s="155"/>
      <c r="AK62" s="158"/>
      <c r="AM62" s="112" t="str">
        <f t="shared" si="22"/>
        <v>СтепановаЛюба</v>
      </c>
      <c r="AN62" s="112">
        <f t="shared" si="23"/>
        <v>0</v>
      </c>
      <c r="AO62" s="112">
        <f t="shared" si="24"/>
        <v>0</v>
      </c>
      <c r="AP62" s="112">
        <f t="shared" si="25"/>
        <v>0</v>
      </c>
      <c r="AQ62" s="112">
        <f t="shared" si="26"/>
        <v>0</v>
      </c>
      <c r="AR62" s="112">
        <f t="shared" si="27"/>
        <v>0</v>
      </c>
      <c r="AS62" s="112">
        <f t="shared" si="28"/>
        <v>0</v>
      </c>
      <c r="AT62" s="112">
        <f t="shared" si="29"/>
        <v>0</v>
      </c>
      <c r="AU62" s="112">
        <f t="shared" si="30"/>
        <v>0</v>
      </c>
      <c r="AV62" s="112">
        <f t="shared" si="31"/>
        <v>0</v>
      </c>
      <c r="AW62" s="112">
        <f t="shared" si="32"/>
        <v>0</v>
      </c>
      <c r="AX62" s="112">
        <f t="shared" si="33"/>
        <v>0</v>
      </c>
      <c r="AY62" s="112">
        <f t="shared" si="34"/>
        <v>0</v>
      </c>
      <c r="AZ62" s="112">
        <f t="shared" si="18"/>
        <v>0</v>
      </c>
      <c r="BA62" s="112">
        <f t="shared" si="19"/>
        <v>0</v>
      </c>
      <c r="BB62" s="112"/>
    </row>
    <row r="63" spans="1:54" x14ac:dyDescent="0.2">
      <c r="A63" s="124" t="s">
        <v>119</v>
      </c>
      <c r="B63" s="16" t="s">
        <v>72</v>
      </c>
      <c r="C63" s="129" t="s">
        <v>15</v>
      </c>
      <c r="D63" s="147">
        <v>0</v>
      </c>
      <c r="E63" s="148">
        <v>0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44"/>
      <c r="P63" s="144"/>
      <c r="Q63" s="144"/>
      <c r="R63" s="144"/>
      <c r="S63" s="141">
        <f>IFERROR(VLOOKUP($A63&amp;$B63,'1'!$L$10:$M$49,2,FALSE),0)</f>
        <v>0</v>
      </c>
      <c r="T63" s="141">
        <f>IFERROR(VLOOKUP($A63&amp;$B63,'2'!$L$10:$M$49,2,FALSE),0)</f>
        <v>0</v>
      </c>
      <c r="U63" s="141">
        <f>IFERROR(VLOOKUP($A63&amp;$B63,'3'!$L$10:$M$49,2,FALSE),0)</f>
        <v>0</v>
      </c>
      <c r="V63" s="141">
        <v>0</v>
      </c>
      <c r="W63" s="141">
        <f>IFERROR(VLOOKUP($A63&amp;$B63,'5'!$L$10:$M$49,2,FALSE),0)</f>
        <v>0</v>
      </c>
      <c r="X63" s="141">
        <f>IFERROR(VLOOKUP($A63&amp;$B63,'6'!$L$10:$M$49,2,FALSE),0)</f>
        <v>0</v>
      </c>
      <c r="Y63" s="141">
        <f>IFERROR(VLOOKUP($A63&amp;$B63,'7'!$L$10:$M$49,2,FALSE),0)</f>
        <v>0</v>
      </c>
      <c r="Z63" s="141">
        <f>IFERROR(VLOOKUP($A63&amp;$B63,'8'!$L$10:$M$49,2,FALSE),0)</f>
        <v>0</v>
      </c>
      <c r="AA63" s="141">
        <f>IFERROR(VLOOKUP($A63&amp;$B63,'9'!$L$10:$M$49,2,FALSE),0)</f>
        <v>0</v>
      </c>
      <c r="AB63" s="141">
        <f>IFERROR(VLOOKUP($A63&amp;$B63,'10'!$L$10:$M$49,2,FALSE),0)</f>
        <v>0</v>
      </c>
      <c r="AC63" s="141">
        <v>0</v>
      </c>
      <c r="AD63" s="141">
        <v>0</v>
      </c>
      <c r="AE63" s="141">
        <f>IFERROR(VLOOKUP($A63&amp;$B63,'13'!$L$10:$M$49,2,FALSE),0)</f>
        <v>0</v>
      </c>
      <c r="AF63" s="141">
        <f>IFERROR(VLOOKUP($A63&amp;$B63,'14'!$L$10:$M$49,2,FALSE),0)</f>
        <v>0</v>
      </c>
      <c r="AG63" s="149">
        <v>0</v>
      </c>
      <c r="AH63" s="166">
        <f t="shared" si="20"/>
        <v>0</v>
      </c>
      <c r="AI63" s="152">
        <f t="shared" si="21"/>
        <v>0</v>
      </c>
      <c r="AJ63" s="155"/>
      <c r="AK63" s="158"/>
      <c r="AM63" s="112" t="str">
        <f t="shared" si="22"/>
        <v>ФеколкинаЕлена</v>
      </c>
      <c r="AN63" s="112">
        <f t="shared" si="23"/>
        <v>0</v>
      </c>
      <c r="AO63" s="112">
        <f t="shared" si="24"/>
        <v>0</v>
      </c>
      <c r="AP63" s="112">
        <f t="shared" si="25"/>
        <v>0</v>
      </c>
      <c r="AQ63" s="112">
        <f t="shared" si="26"/>
        <v>0</v>
      </c>
      <c r="AR63" s="112">
        <f t="shared" si="27"/>
        <v>0</v>
      </c>
      <c r="AS63" s="112">
        <f t="shared" si="28"/>
        <v>0</v>
      </c>
      <c r="AT63" s="112">
        <f t="shared" si="29"/>
        <v>0</v>
      </c>
      <c r="AU63" s="112">
        <f t="shared" si="30"/>
        <v>0</v>
      </c>
      <c r="AV63" s="112">
        <f t="shared" si="31"/>
        <v>0</v>
      </c>
      <c r="AW63" s="112">
        <f t="shared" si="32"/>
        <v>0</v>
      </c>
      <c r="AX63" s="112">
        <f t="shared" si="33"/>
        <v>0</v>
      </c>
      <c r="AY63" s="112">
        <f t="shared" si="34"/>
        <v>0</v>
      </c>
      <c r="AZ63" s="112">
        <f t="shared" si="18"/>
        <v>0</v>
      </c>
      <c r="BA63" s="112">
        <f t="shared" si="19"/>
        <v>0</v>
      </c>
      <c r="BB63" s="112"/>
    </row>
    <row r="64" spans="1:54" x14ac:dyDescent="0.2">
      <c r="A64" s="124" t="s">
        <v>120</v>
      </c>
      <c r="B64" s="16" t="s">
        <v>121</v>
      </c>
      <c r="C64" s="129" t="s">
        <v>7</v>
      </c>
      <c r="D64" s="147">
        <v>0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4"/>
      <c r="P64" s="144"/>
      <c r="Q64" s="144"/>
      <c r="R64" s="144"/>
      <c r="S64" s="141">
        <f>IFERROR(VLOOKUP($A64&amp;$B64,'1'!$L$10:$M$49,2,FALSE),0)</f>
        <v>0</v>
      </c>
      <c r="T64" s="141">
        <f>IFERROR(VLOOKUP($A64&amp;$B64,'2'!$L$10:$M$49,2,FALSE),0)</f>
        <v>0</v>
      </c>
      <c r="U64" s="141">
        <f>IFERROR(VLOOKUP($A64&amp;$B64,'3'!$L$10:$M$49,2,FALSE),0)</f>
        <v>0</v>
      </c>
      <c r="V64" s="141">
        <v>0</v>
      </c>
      <c r="W64" s="141">
        <f>IFERROR(VLOOKUP($A64&amp;$B64,'5'!$L$10:$M$49,2,FALSE),0)</f>
        <v>0</v>
      </c>
      <c r="X64" s="141">
        <f>IFERROR(VLOOKUP($A64&amp;$B64,'6'!$L$10:$M$49,2,FALSE),0)</f>
        <v>0</v>
      </c>
      <c r="Y64" s="141">
        <f>IFERROR(VLOOKUP($A64&amp;$B64,'7'!$L$10:$M$49,2,FALSE),0)</f>
        <v>0</v>
      </c>
      <c r="Z64" s="141">
        <f>IFERROR(VLOOKUP($A64&amp;$B64,'8'!$L$10:$M$49,2,FALSE),0)</f>
        <v>0</v>
      </c>
      <c r="AA64" s="141">
        <f>IFERROR(VLOOKUP($A64&amp;$B64,'9'!$L$10:$M$49,2,FALSE),0)</f>
        <v>0</v>
      </c>
      <c r="AB64" s="141">
        <f>IFERROR(VLOOKUP($A64&amp;$B64,'10'!$L$10:$M$49,2,FALSE),0)</f>
        <v>0</v>
      </c>
      <c r="AC64" s="141">
        <v>0</v>
      </c>
      <c r="AD64" s="141">
        <v>0</v>
      </c>
      <c r="AE64" s="141">
        <f>IFERROR(VLOOKUP($A64&amp;$B64,'13'!$L$10:$M$49,2,FALSE),0)</f>
        <v>0</v>
      </c>
      <c r="AF64" s="141">
        <f>IFERROR(VLOOKUP($A64&amp;$B64,'14'!$L$10:$M$49,2,FALSE),0)</f>
        <v>0</v>
      </c>
      <c r="AG64" s="149">
        <v>0</v>
      </c>
      <c r="AH64" s="166">
        <f t="shared" si="20"/>
        <v>0</v>
      </c>
      <c r="AI64" s="152">
        <f t="shared" si="21"/>
        <v>0</v>
      </c>
      <c r="AJ64" s="155"/>
      <c r="AK64" s="158"/>
      <c r="AM64" s="112" t="str">
        <f t="shared" si="22"/>
        <v>КрутенюкАнастасия</v>
      </c>
      <c r="AN64" s="112">
        <f t="shared" si="23"/>
        <v>0</v>
      </c>
      <c r="AO64" s="112">
        <f t="shared" si="24"/>
        <v>0</v>
      </c>
      <c r="AP64" s="112">
        <f t="shared" si="25"/>
        <v>0</v>
      </c>
      <c r="AQ64" s="112">
        <f t="shared" si="26"/>
        <v>0</v>
      </c>
      <c r="AR64" s="112">
        <f t="shared" si="27"/>
        <v>0</v>
      </c>
      <c r="AS64" s="112">
        <f t="shared" si="28"/>
        <v>0</v>
      </c>
      <c r="AT64" s="112">
        <f t="shared" si="29"/>
        <v>0</v>
      </c>
      <c r="AU64" s="112">
        <f t="shared" si="30"/>
        <v>0</v>
      </c>
      <c r="AV64" s="112">
        <f t="shared" si="31"/>
        <v>0</v>
      </c>
      <c r="AW64" s="112">
        <f t="shared" si="32"/>
        <v>0</v>
      </c>
      <c r="AX64" s="112">
        <f t="shared" si="33"/>
        <v>0</v>
      </c>
      <c r="AY64" s="112">
        <f t="shared" si="34"/>
        <v>0</v>
      </c>
      <c r="AZ64" s="112">
        <f t="shared" si="18"/>
        <v>0</v>
      </c>
      <c r="BA64" s="112">
        <f t="shared" si="19"/>
        <v>0</v>
      </c>
      <c r="BB64" s="112"/>
    </row>
    <row r="65" spans="1:54" x14ac:dyDescent="0.2">
      <c r="A65" s="124" t="s">
        <v>122</v>
      </c>
      <c r="B65" s="16" t="s">
        <v>123</v>
      </c>
      <c r="C65" s="129" t="s">
        <v>7</v>
      </c>
      <c r="D65" s="147">
        <v>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4"/>
      <c r="P65" s="144"/>
      <c r="Q65" s="144"/>
      <c r="R65" s="144"/>
      <c r="S65" s="141">
        <f>IFERROR(VLOOKUP($A65&amp;$B65,'1'!$L$10:$M$49,2,FALSE),0)</f>
        <v>0</v>
      </c>
      <c r="T65" s="141">
        <f>IFERROR(VLOOKUP($A65&amp;$B65,'2'!$L$10:$M$49,2,FALSE),0)</f>
        <v>0</v>
      </c>
      <c r="U65" s="141">
        <f>IFERROR(VLOOKUP($A65&amp;$B65,'3'!$L$10:$M$49,2,FALSE),0)</f>
        <v>0</v>
      </c>
      <c r="V65" s="141">
        <v>0</v>
      </c>
      <c r="W65" s="141">
        <f>IFERROR(VLOOKUP($A65&amp;$B65,'5'!$L$10:$M$49,2,FALSE),0)</f>
        <v>0</v>
      </c>
      <c r="X65" s="141">
        <f>IFERROR(VLOOKUP($A65&amp;$B65,'6'!$L$10:$M$49,2,FALSE),0)</f>
        <v>0</v>
      </c>
      <c r="Y65" s="141">
        <f>IFERROR(VLOOKUP($A65&amp;$B65,'7'!$L$10:$M$49,2,FALSE),0)</f>
        <v>0</v>
      </c>
      <c r="Z65" s="141">
        <f>IFERROR(VLOOKUP($A65&amp;$B65,'8'!$L$10:$M$49,2,FALSE),0)</f>
        <v>0</v>
      </c>
      <c r="AA65" s="141">
        <f>IFERROR(VLOOKUP($A65&amp;$B65,'9'!$L$10:$M$49,2,FALSE),0)</f>
        <v>0</v>
      </c>
      <c r="AB65" s="141">
        <f>IFERROR(VLOOKUP($A65&amp;$B65,'10'!$L$10:$M$49,2,FALSE),0)</f>
        <v>0</v>
      </c>
      <c r="AC65" s="141">
        <v>0</v>
      </c>
      <c r="AD65" s="141">
        <v>0</v>
      </c>
      <c r="AE65" s="141">
        <f>IFERROR(VLOOKUP($A65&amp;$B65,'13'!$L$10:$M$49,2,FALSE),0)</f>
        <v>0</v>
      </c>
      <c r="AF65" s="141">
        <f>IFERROR(VLOOKUP($A65&amp;$B65,'14'!$L$10:$M$49,2,FALSE),0)</f>
        <v>0</v>
      </c>
      <c r="AG65" s="149">
        <v>0</v>
      </c>
      <c r="AH65" s="166">
        <f t="shared" si="20"/>
        <v>0</v>
      </c>
      <c r="AI65" s="152">
        <f t="shared" si="21"/>
        <v>0</v>
      </c>
      <c r="AJ65" s="155"/>
      <c r="AK65" s="158"/>
      <c r="AM65" s="112" t="str">
        <f t="shared" si="22"/>
        <v>ПесковаЭлина</v>
      </c>
      <c r="AN65" s="112">
        <f t="shared" si="23"/>
        <v>0</v>
      </c>
      <c r="AO65" s="112">
        <f t="shared" si="24"/>
        <v>0</v>
      </c>
      <c r="AP65" s="112">
        <f t="shared" ref="AP65:AP96" si="35">LARGE($F65:$S65,1)+LARGE($F65:$S65,2)+LARGE($F65:$S65,3)</f>
        <v>0</v>
      </c>
      <c r="AQ65" s="112">
        <f t="shared" ref="AQ65:AQ96" si="36">LARGE($G65:$S65,1)+LARGE($G65:$S65,2)+LARGE($G65:$S65,3)</f>
        <v>0</v>
      </c>
      <c r="AR65" s="112">
        <f t="shared" si="27"/>
        <v>0</v>
      </c>
      <c r="AS65" s="112">
        <f t="shared" si="28"/>
        <v>0</v>
      </c>
      <c r="AT65" s="112">
        <f t="shared" si="29"/>
        <v>0</v>
      </c>
      <c r="AU65" s="112">
        <f t="shared" si="30"/>
        <v>0</v>
      </c>
      <c r="AV65" s="112">
        <f t="shared" si="31"/>
        <v>0</v>
      </c>
      <c r="AW65" s="112">
        <f t="shared" si="32"/>
        <v>0</v>
      </c>
      <c r="AX65" s="112">
        <f t="shared" si="33"/>
        <v>0</v>
      </c>
      <c r="AY65" s="112">
        <f t="shared" si="34"/>
        <v>0</v>
      </c>
      <c r="AZ65" s="112">
        <f t="shared" si="18"/>
        <v>0</v>
      </c>
      <c r="BA65" s="112">
        <f t="shared" si="19"/>
        <v>0</v>
      </c>
      <c r="BB65" s="112"/>
    </row>
    <row r="66" spans="1:54" x14ac:dyDescent="0.2">
      <c r="A66" s="124" t="s">
        <v>124</v>
      </c>
      <c r="B66" s="16" t="s">
        <v>69</v>
      </c>
      <c r="C66" s="129" t="s">
        <v>7</v>
      </c>
      <c r="D66" s="147">
        <v>0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4"/>
      <c r="P66" s="144"/>
      <c r="Q66" s="144"/>
      <c r="R66" s="144"/>
      <c r="S66" s="141">
        <f>IFERROR(VLOOKUP($A66&amp;$B66,'1'!$L$10:$M$49,2,FALSE),0)</f>
        <v>0</v>
      </c>
      <c r="T66" s="141">
        <f>IFERROR(VLOOKUP($A66&amp;$B66,'2'!$L$10:$M$49,2,FALSE),0)</f>
        <v>0</v>
      </c>
      <c r="U66" s="141">
        <f>IFERROR(VLOOKUP($A66&amp;$B66,'3'!$L$10:$M$49,2,FALSE),0)</f>
        <v>0</v>
      </c>
      <c r="V66" s="141">
        <v>0</v>
      </c>
      <c r="W66" s="141">
        <f>IFERROR(VLOOKUP($A66&amp;$B66,'5'!$L$10:$M$49,2,FALSE),0)</f>
        <v>0</v>
      </c>
      <c r="X66" s="141">
        <f>IFERROR(VLOOKUP($A66&amp;$B66,'6'!$L$10:$M$49,2,FALSE),0)</f>
        <v>0</v>
      </c>
      <c r="Y66" s="141">
        <f>IFERROR(VLOOKUP($A66&amp;$B66,'7'!$L$10:$M$49,2,FALSE),0)</f>
        <v>0</v>
      </c>
      <c r="Z66" s="141">
        <f>IFERROR(VLOOKUP($A66&amp;$B66,'8'!$L$10:$M$49,2,FALSE),0)</f>
        <v>0</v>
      </c>
      <c r="AA66" s="141">
        <f>IFERROR(VLOOKUP($A66&amp;$B66,'9'!$L$10:$M$49,2,FALSE),0)</f>
        <v>0</v>
      </c>
      <c r="AB66" s="141">
        <f>IFERROR(VLOOKUP($A66&amp;$B66,'10'!$L$10:$M$49,2,FALSE),0)</f>
        <v>0</v>
      </c>
      <c r="AC66" s="141">
        <v>0</v>
      </c>
      <c r="AD66" s="141">
        <v>0</v>
      </c>
      <c r="AE66" s="141">
        <f>IFERROR(VLOOKUP($A66&amp;$B66,'13'!$L$10:$M$49,2,FALSE),0)</f>
        <v>0</v>
      </c>
      <c r="AF66" s="141">
        <f>IFERROR(VLOOKUP($A66&amp;$B66,'14'!$L$10:$M$49,2,FALSE),0)</f>
        <v>0</v>
      </c>
      <c r="AG66" s="149">
        <v>0</v>
      </c>
      <c r="AH66" s="166">
        <f t="shared" si="20"/>
        <v>0</v>
      </c>
      <c r="AI66" s="152">
        <f t="shared" si="21"/>
        <v>0</v>
      </c>
      <c r="AJ66" s="155"/>
      <c r="AK66" s="158"/>
      <c r="AM66" s="112" t="str">
        <f t="shared" si="22"/>
        <v>СтрогетскаяОксана</v>
      </c>
      <c r="AN66" s="112">
        <f t="shared" si="23"/>
        <v>0</v>
      </c>
      <c r="AO66" s="112">
        <f t="shared" si="24"/>
        <v>0</v>
      </c>
      <c r="AP66" s="112">
        <f t="shared" si="35"/>
        <v>0</v>
      </c>
      <c r="AQ66" s="112">
        <f t="shared" si="36"/>
        <v>0</v>
      </c>
      <c r="AR66" s="112">
        <f t="shared" si="27"/>
        <v>0</v>
      </c>
      <c r="AS66" s="112">
        <f t="shared" si="28"/>
        <v>0</v>
      </c>
      <c r="AT66" s="112">
        <f t="shared" si="29"/>
        <v>0</v>
      </c>
      <c r="AU66" s="112">
        <f t="shared" si="30"/>
        <v>0</v>
      </c>
      <c r="AV66" s="112">
        <f t="shared" si="31"/>
        <v>0</v>
      </c>
      <c r="AW66" s="112">
        <f t="shared" si="32"/>
        <v>0</v>
      </c>
      <c r="AX66" s="112">
        <f t="shared" si="33"/>
        <v>0</v>
      </c>
      <c r="AY66" s="112">
        <f t="shared" si="34"/>
        <v>0</v>
      </c>
      <c r="AZ66" s="112">
        <f t="shared" si="18"/>
        <v>0</v>
      </c>
      <c r="BA66" s="112">
        <f t="shared" si="19"/>
        <v>0</v>
      </c>
      <c r="BB66" s="112"/>
    </row>
    <row r="67" spans="1:54" x14ac:dyDescent="0.2">
      <c r="A67" s="124" t="s">
        <v>125</v>
      </c>
      <c r="B67" s="16" t="s">
        <v>63</v>
      </c>
      <c r="C67" s="129" t="s">
        <v>7</v>
      </c>
      <c r="D67" s="147">
        <v>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4"/>
      <c r="P67" s="144"/>
      <c r="Q67" s="144"/>
      <c r="R67" s="144"/>
      <c r="S67" s="141">
        <f>IFERROR(VLOOKUP($A67&amp;$B67,'1'!$L$10:$M$49,2,FALSE),0)</f>
        <v>0</v>
      </c>
      <c r="T67" s="141">
        <f>IFERROR(VLOOKUP($A67&amp;$B67,'2'!$L$10:$M$49,2,FALSE),0)</f>
        <v>0</v>
      </c>
      <c r="U67" s="141">
        <f>IFERROR(VLOOKUP($A67&amp;$B67,'3'!$L$10:$M$49,2,FALSE),0)</f>
        <v>0</v>
      </c>
      <c r="V67" s="141">
        <v>0</v>
      </c>
      <c r="W67" s="141">
        <f>IFERROR(VLOOKUP($A67&amp;$B67,'5'!$L$10:$M$49,2,FALSE),0)</f>
        <v>0</v>
      </c>
      <c r="X67" s="141">
        <f>IFERROR(VLOOKUP($A67&amp;$B67,'6'!$L$10:$M$49,2,FALSE),0)</f>
        <v>0</v>
      </c>
      <c r="Y67" s="141">
        <f>IFERROR(VLOOKUP($A67&amp;$B67,'7'!$L$10:$M$49,2,FALSE),0)</f>
        <v>0</v>
      </c>
      <c r="Z67" s="141">
        <f>IFERROR(VLOOKUP($A67&amp;$B67,'8'!$L$10:$M$49,2,FALSE),0)</f>
        <v>0</v>
      </c>
      <c r="AA67" s="141">
        <f>IFERROR(VLOOKUP($A67&amp;$B67,'9'!$L$10:$M$49,2,FALSE),0)</f>
        <v>0</v>
      </c>
      <c r="AB67" s="141">
        <f>IFERROR(VLOOKUP($A67&amp;$B67,'10'!$L$10:$M$49,2,FALSE),0)</f>
        <v>0</v>
      </c>
      <c r="AC67" s="141">
        <v>0</v>
      </c>
      <c r="AD67" s="141">
        <v>0</v>
      </c>
      <c r="AE67" s="141">
        <f>IFERROR(VLOOKUP($A67&amp;$B67,'13'!$L$10:$M$49,2,FALSE),0)</f>
        <v>0</v>
      </c>
      <c r="AF67" s="141">
        <f>IFERROR(VLOOKUP($A67&amp;$B67,'14'!$L$10:$M$49,2,FALSE),0)</f>
        <v>0</v>
      </c>
      <c r="AG67" s="149">
        <v>0</v>
      </c>
      <c r="AH67" s="166">
        <f t="shared" si="20"/>
        <v>0</v>
      </c>
      <c r="AI67" s="152">
        <f t="shared" si="21"/>
        <v>0</v>
      </c>
      <c r="AJ67" s="155"/>
      <c r="AK67" s="158"/>
      <c r="AM67" s="112" t="str">
        <f t="shared" si="22"/>
        <v>КоробковаОльга</v>
      </c>
      <c r="AN67" s="112">
        <f t="shared" si="23"/>
        <v>0</v>
      </c>
      <c r="AO67" s="112">
        <f t="shared" si="24"/>
        <v>0</v>
      </c>
      <c r="AP67" s="112">
        <f t="shared" si="35"/>
        <v>0</v>
      </c>
      <c r="AQ67" s="112">
        <f t="shared" si="36"/>
        <v>0</v>
      </c>
      <c r="AR67" s="112">
        <f t="shared" si="27"/>
        <v>0</v>
      </c>
      <c r="AS67" s="112">
        <f t="shared" si="28"/>
        <v>0</v>
      </c>
      <c r="AT67" s="112">
        <f t="shared" si="29"/>
        <v>0</v>
      </c>
      <c r="AU67" s="112">
        <f t="shared" si="30"/>
        <v>0</v>
      </c>
      <c r="AV67" s="112">
        <f t="shared" si="31"/>
        <v>0</v>
      </c>
      <c r="AW67" s="112">
        <f t="shared" si="32"/>
        <v>0</v>
      </c>
      <c r="AX67" s="112">
        <f t="shared" si="33"/>
        <v>0</v>
      </c>
      <c r="AY67" s="112">
        <f t="shared" si="34"/>
        <v>0</v>
      </c>
      <c r="AZ67" s="112">
        <f t="shared" si="18"/>
        <v>0</v>
      </c>
      <c r="BA67" s="112">
        <f t="shared" si="19"/>
        <v>0</v>
      </c>
      <c r="BB67" s="112"/>
    </row>
    <row r="68" spans="1:54" x14ac:dyDescent="0.2">
      <c r="A68" s="124" t="s">
        <v>126</v>
      </c>
      <c r="B68" s="16" t="s">
        <v>127</v>
      </c>
      <c r="C68" s="129" t="s">
        <v>14</v>
      </c>
      <c r="D68" s="147">
        <v>0</v>
      </c>
      <c r="E68" s="148">
        <v>0</v>
      </c>
      <c r="F68" s="148">
        <v>0</v>
      </c>
      <c r="G68" s="148"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4"/>
      <c r="P68" s="144"/>
      <c r="Q68" s="144"/>
      <c r="R68" s="144"/>
      <c r="S68" s="141">
        <f>IFERROR(VLOOKUP($A68&amp;$B68,'1'!$L$10:$M$49,2,FALSE),0)</f>
        <v>0</v>
      </c>
      <c r="T68" s="141">
        <f>IFERROR(VLOOKUP($A68&amp;$B68,'2'!$L$10:$M$49,2,FALSE),0)</f>
        <v>0</v>
      </c>
      <c r="U68" s="141">
        <f>IFERROR(VLOOKUP($A68&amp;$B68,'3'!$L$10:$M$49,2,FALSE),0)</f>
        <v>0</v>
      </c>
      <c r="V68" s="141">
        <v>0</v>
      </c>
      <c r="W68" s="141">
        <f>IFERROR(VLOOKUP($A68&amp;$B68,'5'!$L$10:$M$49,2,FALSE),0)</f>
        <v>0</v>
      </c>
      <c r="X68" s="141">
        <f>IFERROR(VLOOKUP($A68&amp;$B68,'6'!$L$10:$M$49,2,FALSE),0)</f>
        <v>0</v>
      </c>
      <c r="Y68" s="141">
        <f>IFERROR(VLOOKUP($A68&amp;$B68,'7'!$L$10:$M$49,2,FALSE),0)</f>
        <v>0</v>
      </c>
      <c r="Z68" s="141">
        <f>IFERROR(VLOOKUP($A68&amp;$B68,'8'!$L$10:$M$49,2,FALSE),0)</f>
        <v>0</v>
      </c>
      <c r="AA68" s="141">
        <f>IFERROR(VLOOKUP($A68&amp;$B68,'9'!$L$10:$M$49,2,FALSE),0)</f>
        <v>0</v>
      </c>
      <c r="AB68" s="141">
        <f>IFERROR(VLOOKUP($A68&amp;$B68,'10'!$L$10:$M$49,2,FALSE),0)</f>
        <v>0</v>
      </c>
      <c r="AC68" s="141">
        <v>0</v>
      </c>
      <c r="AD68" s="141">
        <v>0</v>
      </c>
      <c r="AE68" s="141">
        <f>IFERROR(VLOOKUP($A68&amp;$B68,'13'!$L$10:$M$49,2,FALSE),0)</f>
        <v>0</v>
      </c>
      <c r="AF68" s="141">
        <f>IFERROR(VLOOKUP($A68&amp;$B68,'14'!$L$10:$M$49,2,FALSE),0)</f>
        <v>0</v>
      </c>
      <c r="AG68" s="149">
        <v>0</v>
      </c>
      <c r="AH68" s="166">
        <f t="shared" si="20"/>
        <v>0</v>
      </c>
      <c r="AI68" s="152">
        <f t="shared" si="21"/>
        <v>0</v>
      </c>
      <c r="AJ68" s="155"/>
      <c r="AK68" s="158"/>
      <c r="AM68" s="112" t="str">
        <f t="shared" si="22"/>
        <v>УвароваАнтонина</v>
      </c>
      <c r="AN68" s="112">
        <f t="shared" si="23"/>
        <v>0</v>
      </c>
      <c r="AO68" s="112">
        <f t="shared" si="24"/>
        <v>0</v>
      </c>
      <c r="AP68" s="112">
        <f t="shared" si="35"/>
        <v>0</v>
      </c>
      <c r="AQ68" s="112">
        <f t="shared" si="36"/>
        <v>0</v>
      </c>
      <c r="AR68" s="112">
        <f t="shared" si="27"/>
        <v>0</v>
      </c>
      <c r="AS68" s="112">
        <f t="shared" si="28"/>
        <v>0</v>
      </c>
      <c r="AT68" s="112">
        <f t="shared" si="29"/>
        <v>0</v>
      </c>
      <c r="AU68" s="112">
        <f t="shared" si="30"/>
        <v>0</v>
      </c>
      <c r="AV68" s="112">
        <f t="shared" si="31"/>
        <v>0</v>
      </c>
      <c r="AW68" s="112">
        <f t="shared" si="32"/>
        <v>0</v>
      </c>
      <c r="AX68" s="112">
        <f t="shared" si="33"/>
        <v>0</v>
      </c>
      <c r="AY68" s="112">
        <f t="shared" si="34"/>
        <v>0</v>
      </c>
      <c r="AZ68" s="112">
        <f t="shared" si="18"/>
        <v>0</v>
      </c>
      <c r="BA68" s="112">
        <f t="shared" si="19"/>
        <v>0</v>
      </c>
      <c r="BB68" s="112"/>
    </row>
    <row r="69" spans="1:54" x14ac:dyDescent="0.2">
      <c r="A69" s="124" t="s">
        <v>128</v>
      </c>
      <c r="B69" s="16" t="s">
        <v>86</v>
      </c>
      <c r="C69" s="129" t="s">
        <v>7</v>
      </c>
      <c r="D69" s="147">
        <v>0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4"/>
      <c r="P69" s="144"/>
      <c r="Q69" s="144"/>
      <c r="R69" s="144"/>
      <c r="S69" s="141">
        <f>IFERROR(VLOOKUP($A69&amp;$B69,'1'!$L$10:$M$49,2,FALSE),0)</f>
        <v>0</v>
      </c>
      <c r="T69" s="141">
        <f>IFERROR(VLOOKUP($A69&amp;$B69,'2'!$L$10:$M$49,2,FALSE),0)</f>
        <v>0</v>
      </c>
      <c r="U69" s="141">
        <f>IFERROR(VLOOKUP($A69&amp;$B69,'3'!$L$10:$M$49,2,FALSE),0)</f>
        <v>0</v>
      </c>
      <c r="V69" s="141">
        <v>0</v>
      </c>
      <c r="W69" s="141">
        <f>IFERROR(VLOOKUP($A69&amp;$B69,'5'!$L$10:$M$49,2,FALSE),0)</f>
        <v>0</v>
      </c>
      <c r="X69" s="141">
        <f>IFERROR(VLOOKUP($A69&amp;$B69,'6'!$L$10:$M$49,2,FALSE),0)</f>
        <v>0</v>
      </c>
      <c r="Y69" s="141">
        <f>IFERROR(VLOOKUP($A69&amp;$B69,'7'!$L$10:$M$49,2,FALSE),0)</f>
        <v>0</v>
      </c>
      <c r="Z69" s="141">
        <f>IFERROR(VLOOKUP($A69&amp;$B69,'8'!$L$10:$M$49,2,FALSE),0)</f>
        <v>0</v>
      </c>
      <c r="AA69" s="141">
        <f>IFERROR(VLOOKUP($A69&amp;$B69,'9'!$L$10:$M$49,2,FALSE),0)</f>
        <v>0</v>
      </c>
      <c r="AB69" s="141">
        <f>IFERROR(VLOOKUP($A69&amp;$B69,'10'!$L$10:$M$49,2,FALSE),0)</f>
        <v>0</v>
      </c>
      <c r="AC69" s="141">
        <v>0</v>
      </c>
      <c r="AD69" s="141">
        <v>0</v>
      </c>
      <c r="AE69" s="141">
        <f>IFERROR(VLOOKUP($A69&amp;$B69,'13'!$L$10:$M$49,2,FALSE),0)</f>
        <v>0</v>
      </c>
      <c r="AF69" s="141">
        <f>IFERROR(VLOOKUP($A69&amp;$B69,'14'!$L$10:$M$49,2,FALSE),0)</f>
        <v>0</v>
      </c>
      <c r="AG69" s="149">
        <v>0</v>
      </c>
      <c r="AH69" s="166">
        <f t="shared" si="20"/>
        <v>0</v>
      </c>
      <c r="AI69" s="152">
        <f t="shared" si="21"/>
        <v>0</v>
      </c>
      <c r="AJ69" s="155"/>
      <c r="AK69" s="158"/>
      <c r="AM69" s="112" t="str">
        <f t="shared" si="22"/>
        <v>ПодмарьковаМария</v>
      </c>
      <c r="AN69" s="112">
        <f t="shared" si="23"/>
        <v>0</v>
      </c>
      <c r="AO69" s="112">
        <f t="shared" si="24"/>
        <v>0</v>
      </c>
      <c r="AP69" s="112">
        <f t="shared" si="35"/>
        <v>0</v>
      </c>
      <c r="AQ69" s="112">
        <f t="shared" si="36"/>
        <v>0</v>
      </c>
      <c r="AR69" s="112">
        <f t="shared" si="27"/>
        <v>0</v>
      </c>
      <c r="AS69" s="112">
        <f t="shared" si="28"/>
        <v>0</v>
      </c>
      <c r="AT69" s="112">
        <f t="shared" si="29"/>
        <v>0</v>
      </c>
      <c r="AU69" s="112">
        <f t="shared" si="30"/>
        <v>0</v>
      </c>
      <c r="AV69" s="112">
        <f t="shared" si="31"/>
        <v>0</v>
      </c>
      <c r="AW69" s="112">
        <f t="shared" si="32"/>
        <v>0</v>
      </c>
      <c r="AX69" s="112">
        <f t="shared" si="33"/>
        <v>0</v>
      </c>
      <c r="AY69" s="112">
        <f t="shared" si="34"/>
        <v>0</v>
      </c>
      <c r="AZ69" s="112">
        <f t="shared" si="18"/>
        <v>0</v>
      </c>
      <c r="BA69" s="112">
        <f t="shared" si="19"/>
        <v>0</v>
      </c>
      <c r="BB69" s="112"/>
    </row>
    <row r="70" spans="1:54" x14ac:dyDescent="0.2">
      <c r="A70" s="124" t="s">
        <v>129</v>
      </c>
      <c r="B70" s="16" t="s">
        <v>86</v>
      </c>
      <c r="C70" s="129" t="s">
        <v>7</v>
      </c>
      <c r="D70" s="147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4"/>
      <c r="P70" s="144"/>
      <c r="Q70" s="144"/>
      <c r="R70" s="144"/>
      <c r="S70" s="141">
        <f>IFERROR(VLOOKUP($A70&amp;$B70,'1'!$L$10:$M$49,2,FALSE),0)</f>
        <v>0</v>
      </c>
      <c r="T70" s="141">
        <f>IFERROR(VLOOKUP($A70&amp;$B70,'2'!$L$10:$M$49,2,FALSE),0)</f>
        <v>0</v>
      </c>
      <c r="U70" s="141">
        <f>IFERROR(VLOOKUP($A70&amp;$B70,'3'!$L$10:$M$49,2,FALSE),0)</f>
        <v>0</v>
      </c>
      <c r="V70" s="141">
        <v>0</v>
      </c>
      <c r="W70" s="141">
        <f>IFERROR(VLOOKUP($A70&amp;$B70,'5'!$L$10:$M$49,2,FALSE),0)</f>
        <v>0</v>
      </c>
      <c r="X70" s="141">
        <f>IFERROR(VLOOKUP($A70&amp;$B70,'6'!$L$10:$M$49,2,FALSE),0)</f>
        <v>0</v>
      </c>
      <c r="Y70" s="141">
        <f>IFERROR(VLOOKUP($A70&amp;$B70,'7'!$L$10:$M$49,2,FALSE),0)</f>
        <v>0</v>
      </c>
      <c r="Z70" s="141">
        <f>IFERROR(VLOOKUP($A70&amp;$B70,'8'!$L$10:$M$49,2,FALSE),0)</f>
        <v>0</v>
      </c>
      <c r="AA70" s="141">
        <f>IFERROR(VLOOKUP($A70&amp;$B70,'9'!$L$10:$M$49,2,FALSE),0)</f>
        <v>0</v>
      </c>
      <c r="AB70" s="141">
        <f>IFERROR(VLOOKUP($A70&amp;$B70,'10'!$L$10:$M$49,2,FALSE),0)</f>
        <v>0</v>
      </c>
      <c r="AC70" s="141">
        <v>0</v>
      </c>
      <c r="AD70" s="141">
        <v>0</v>
      </c>
      <c r="AE70" s="141">
        <f>IFERROR(VLOOKUP($A70&amp;$B70,'13'!$L$10:$M$49,2,FALSE),0)</f>
        <v>0</v>
      </c>
      <c r="AF70" s="141">
        <f>IFERROR(VLOOKUP($A70&amp;$B70,'14'!$L$10:$M$49,2,FALSE),0)</f>
        <v>0</v>
      </c>
      <c r="AG70" s="149">
        <v>0</v>
      </c>
      <c r="AH70" s="166">
        <f t="shared" ref="AH70:AH101" si="37">LARGE(S70:AG70,1)+LARGE(S70:AG70,2)+LARGE(S70:AG70,3)</f>
        <v>0</v>
      </c>
      <c r="AI70" s="152">
        <f t="shared" ref="AI70:AI101" si="38">LARGE(S70:AG70,1)+LARGE(S70:AG70,2)+LARGE(S70:AG70,3)</f>
        <v>0</v>
      </c>
      <c r="AJ70" s="155"/>
      <c r="AK70" s="158"/>
      <c r="AM70" s="112" t="str">
        <f t="shared" ref="AM70:AM101" si="39">A70&amp;B70</f>
        <v>РабчунМария</v>
      </c>
      <c r="AN70" s="112">
        <f t="shared" ref="AN70:AN101" si="40">LARGE($D70:$R70,1)+LARGE($D70:$R70,2)+LARGE($D70:$R70,3)</f>
        <v>0</v>
      </c>
      <c r="AO70" s="112">
        <f t="shared" ref="AO70:AO101" si="41">LARGE($E70:$S70,1)+LARGE($E70:$S70,2)+LARGE($E70:$S70,3)</f>
        <v>0</v>
      </c>
      <c r="AP70" s="112">
        <f t="shared" si="35"/>
        <v>0</v>
      </c>
      <c r="AQ70" s="112">
        <f t="shared" si="36"/>
        <v>0</v>
      </c>
      <c r="AR70" s="112">
        <f t="shared" ref="AR70:AR101" si="42">LARGE($G70:$V70,1)+LARGE($G70:$V70,2)+LARGE($G70:$V70,3)</f>
        <v>0</v>
      </c>
      <c r="AS70" s="112">
        <f t="shared" ref="AS70:AS101" si="43">LARGE($H70:$W70,1)+LARGE($H70:$W70,2)+LARGE($H70:$W70,3)</f>
        <v>0</v>
      </c>
      <c r="AT70" s="112">
        <f t="shared" ref="AT70:AT101" si="44">LARGE($I70:$X70,1)+LARGE($I70:$X70,2)+LARGE($I70:$X70,3)</f>
        <v>0</v>
      </c>
      <c r="AU70" s="112">
        <f t="shared" ref="AU70:AU101" si="45">LARGE($I70:$Y70,1)+LARGE($I70:$Y70,2)+LARGE($I70:$Y70,3)</f>
        <v>0</v>
      </c>
      <c r="AV70" s="112">
        <f t="shared" ref="AV70:AV101" si="46">LARGE($J70:$Z70,1)+LARGE($J70:$Z70,2)+LARGE($J70:$Z70,3)</f>
        <v>0</v>
      </c>
      <c r="AW70" s="112">
        <f t="shared" ref="AW70:AW101" si="47">LARGE($K70:$AA70,1)+LARGE($K70:$AA70,2)+LARGE($K70:$AA70,3)</f>
        <v>0</v>
      </c>
      <c r="AX70" s="112">
        <f t="shared" ref="AX70:AX101" si="48">LARGE($L70:$AB70,1)+LARGE($L70:$AB70,2)+LARGE($L70:$AB70,3)</f>
        <v>0</v>
      </c>
      <c r="AY70" s="112">
        <f t="shared" ref="AY70:AY101" si="49">LARGE($L70:$AC70,1)+LARGE($L70:$AC70,2)+LARGE($L70:$AC70,3)</f>
        <v>0</v>
      </c>
      <c r="AZ70" s="112">
        <f t="shared" si="18"/>
        <v>0</v>
      </c>
      <c r="BA70" s="112">
        <f t="shared" si="19"/>
        <v>0</v>
      </c>
      <c r="BB70" s="112"/>
    </row>
    <row r="71" spans="1:54" x14ac:dyDescent="0.2">
      <c r="A71" s="124" t="s">
        <v>130</v>
      </c>
      <c r="B71" s="16" t="s">
        <v>131</v>
      </c>
      <c r="C71" s="129" t="s">
        <v>7</v>
      </c>
      <c r="D71" s="147">
        <v>0</v>
      </c>
      <c r="E71" s="148">
        <v>0</v>
      </c>
      <c r="F71" s="148">
        <v>0</v>
      </c>
      <c r="G71" s="148">
        <v>0</v>
      </c>
      <c r="H71" s="148">
        <v>0</v>
      </c>
      <c r="I71" s="148">
        <v>0</v>
      </c>
      <c r="J71" s="148">
        <v>0</v>
      </c>
      <c r="K71" s="148">
        <v>0</v>
      </c>
      <c r="L71" s="148">
        <v>0</v>
      </c>
      <c r="M71" s="148">
        <v>0</v>
      </c>
      <c r="N71" s="148">
        <v>0</v>
      </c>
      <c r="O71" s="144"/>
      <c r="P71" s="144"/>
      <c r="Q71" s="144"/>
      <c r="R71" s="144"/>
      <c r="S71" s="141">
        <f>IFERROR(VLOOKUP($A71&amp;$B71,'1'!$L$10:$M$49,2,FALSE),0)</f>
        <v>0</v>
      </c>
      <c r="T71" s="141">
        <f>IFERROR(VLOOKUP($A71&amp;$B71,'2'!$L$10:$M$49,2,FALSE),0)</f>
        <v>0</v>
      </c>
      <c r="U71" s="141">
        <f>IFERROR(VLOOKUP($A71&amp;$B71,'3'!$L$10:$M$49,2,FALSE),0)</f>
        <v>0</v>
      </c>
      <c r="V71" s="141">
        <v>0</v>
      </c>
      <c r="W71" s="141">
        <f>IFERROR(VLOOKUP($A71&amp;$B71,'5'!$L$10:$M$49,2,FALSE),0)</f>
        <v>0</v>
      </c>
      <c r="X71" s="141">
        <f>IFERROR(VLOOKUP($A71&amp;$B71,'6'!$L$10:$M$49,2,FALSE),0)</f>
        <v>0</v>
      </c>
      <c r="Y71" s="141">
        <f>IFERROR(VLOOKUP($A71&amp;$B71,'7'!$L$10:$M$49,2,FALSE),0)</f>
        <v>0</v>
      </c>
      <c r="Z71" s="141">
        <f>IFERROR(VLOOKUP($A71&amp;$B71,'8'!$L$10:$M$49,2,FALSE),0)</f>
        <v>0</v>
      </c>
      <c r="AA71" s="141">
        <f>IFERROR(VLOOKUP($A71&amp;$B71,'9'!$L$10:$M$49,2,FALSE),0)</f>
        <v>0</v>
      </c>
      <c r="AB71" s="141">
        <f>IFERROR(VLOOKUP($A71&amp;$B71,'10'!$L$10:$M$49,2,FALSE),0)</f>
        <v>0</v>
      </c>
      <c r="AC71" s="141">
        <v>0</v>
      </c>
      <c r="AD71" s="141">
        <v>0</v>
      </c>
      <c r="AE71" s="141">
        <f>IFERROR(VLOOKUP($A71&amp;$B71,'13'!$L$10:$M$49,2,FALSE),0)</f>
        <v>0</v>
      </c>
      <c r="AF71" s="141">
        <f>IFERROR(VLOOKUP($A71&amp;$B71,'14'!$L$10:$M$49,2,FALSE),0)</f>
        <v>0</v>
      </c>
      <c r="AG71" s="149">
        <v>0</v>
      </c>
      <c r="AH71" s="166">
        <f t="shared" si="37"/>
        <v>0</v>
      </c>
      <c r="AI71" s="152">
        <f t="shared" si="38"/>
        <v>0</v>
      </c>
      <c r="AJ71" s="155"/>
      <c r="AK71" s="158"/>
      <c r="AM71" s="112" t="str">
        <f t="shared" si="39"/>
        <v>ТокареваМарина</v>
      </c>
      <c r="AN71" s="112">
        <f t="shared" si="40"/>
        <v>0</v>
      </c>
      <c r="AO71" s="112">
        <f t="shared" si="41"/>
        <v>0</v>
      </c>
      <c r="AP71" s="112">
        <f t="shared" si="35"/>
        <v>0</v>
      </c>
      <c r="AQ71" s="112">
        <f t="shared" si="36"/>
        <v>0</v>
      </c>
      <c r="AR71" s="112">
        <f t="shared" si="42"/>
        <v>0</v>
      </c>
      <c r="AS71" s="112">
        <f t="shared" si="43"/>
        <v>0</v>
      </c>
      <c r="AT71" s="112">
        <f t="shared" si="44"/>
        <v>0</v>
      </c>
      <c r="AU71" s="112">
        <f t="shared" si="45"/>
        <v>0</v>
      </c>
      <c r="AV71" s="112">
        <f t="shared" si="46"/>
        <v>0</v>
      </c>
      <c r="AW71" s="112">
        <f t="shared" si="47"/>
        <v>0</v>
      </c>
      <c r="AX71" s="112">
        <f t="shared" si="48"/>
        <v>0</v>
      </c>
      <c r="AY71" s="112">
        <f t="shared" si="49"/>
        <v>0</v>
      </c>
      <c r="AZ71" s="112">
        <f t="shared" ref="AZ71:AZ133" si="50">LARGE($M71:$AD71,1)+LARGE($M71:$AD71,2)+LARGE($M71:$AD71,3)</f>
        <v>0</v>
      </c>
      <c r="BA71" s="112">
        <f t="shared" ref="BA71:BA133" si="51">LARGE($M71:$AE71,1)+LARGE($M71:$AE71,2)+LARGE($M71:$AE71,3)</f>
        <v>0</v>
      </c>
      <c r="BB71" s="112"/>
    </row>
    <row r="72" spans="1:54" x14ac:dyDescent="0.2">
      <c r="A72" s="124" t="s">
        <v>132</v>
      </c>
      <c r="B72" s="16" t="s">
        <v>121</v>
      </c>
      <c r="C72" s="129" t="s">
        <v>13</v>
      </c>
      <c r="D72" s="147">
        <v>0</v>
      </c>
      <c r="E72" s="148">
        <v>0</v>
      </c>
      <c r="F72" s="148">
        <v>0</v>
      </c>
      <c r="G72" s="148"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  <c r="O72" s="144"/>
      <c r="P72" s="144"/>
      <c r="Q72" s="144"/>
      <c r="R72" s="144"/>
      <c r="S72" s="141">
        <f>IFERROR(VLOOKUP($A72&amp;$B72,'1'!$L$10:$M$49,2,FALSE),0)</f>
        <v>0</v>
      </c>
      <c r="T72" s="141">
        <f>IFERROR(VLOOKUP($A72&amp;$B72,'2'!$L$10:$M$49,2,FALSE),0)</f>
        <v>0</v>
      </c>
      <c r="U72" s="141">
        <f>IFERROR(VLOOKUP($A72&amp;$B72,'3'!$L$10:$M$49,2,FALSE),0)</f>
        <v>0</v>
      </c>
      <c r="V72" s="141">
        <v>0</v>
      </c>
      <c r="W72" s="141">
        <f>IFERROR(VLOOKUP($A72&amp;$B72,'5'!$L$10:$M$49,2,FALSE),0)</f>
        <v>0</v>
      </c>
      <c r="X72" s="141">
        <f>IFERROR(VLOOKUP($A72&amp;$B72,'6'!$L$10:$M$49,2,FALSE),0)</f>
        <v>0</v>
      </c>
      <c r="Y72" s="141">
        <f>IFERROR(VLOOKUP($A72&amp;$B72,'7'!$L$10:$M$49,2,FALSE),0)</f>
        <v>0</v>
      </c>
      <c r="Z72" s="141">
        <f>IFERROR(VLOOKUP($A72&amp;$B72,'8'!$L$10:$M$49,2,FALSE),0)</f>
        <v>0</v>
      </c>
      <c r="AA72" s="141">
        <f>IFERROR(VLOOKUP($A72&amp;$B72,'9'!$L$10:$M$49,2,FALSE),0)</f>
        <v>0</v>
      </c>
      <c r="AB72" s="141">
        <f>IFERROR(VLOOKUP($A72&amp;$B72,'10'!$L$10:$M$49,2,FALSE),0)</f>
        <v>0</v>
      </c>
      <c r="AC72" s="141">
        <v>0</v>
      </c>
      <c r="AD72" s="141">
        <v>0</v>
      </c>
      <c r="AE72" s="141">
        <f>IFERROR(VLOOKUP($A72&amp;$B72,'13'!$L$10:$M$49,2,FALSE),0)</f>
        <v>0</v>
      </c>
      <c r="AF72" s="141">
        <f>IFERROR(VLOOKUP($A72&amp;$B72,'14'!$L$10:$M$49,2,FALSE),0)</f>
        <v>0</v>
      </c>
      <c r="AG72" s="149">
        <v>0</v>
      </c>
      <c r="AH72" s="166">
        <f t="shared" si="37"/>
        <v>0</v>
      </c>
      <c r="AI72" s="152">
        <f t="shared" si="38"/>
        <v>0</v>
      </c>
      <c r="AJ72" s="155"/>
      <c r="AK72" s="158"/>
      <c r="AM72" s="112" t="str">
        <f t="shared" si="39"/>
        <v>ВовкАнастасия</v>
      </c>
      <c r="AN72" s="112">
        <f t="shared" si="40"/>
        <v>0</v>
      </c>
      <c r="AO72" s="112">
        <f t="shared" si="41"/>
        <v>0</v>
      </c>
      <c r="AP72" s="112">
        <f t="shared" si="35"/>
        <v>0</v>
      </c>
      <c r="AQ72" s="112">
        <f t="shared" si="36"/>
        <v>0</v>
      </c>
      <c r="AR72" s="112">
        <f t="shared" si="42"/>
        <v>0</v>
      </c>
      <c r="AS72" s="112">
        <f t="shared" si="43"/>
        <v>0</v>
      </c>
      <c r="AT72" s="112">
        <f t="shared" si="44"/>
        <v>0</v>
      </c>
      <c r="AU72" s="112">
        <f t="shared" si="45"/>
        <v>0</v>
      </c>
      <c r="AV72" s="112">
        <f t="shared" si="46"/>
        <v>0</v>
      </c>
      <c r="AW72" s="112">
        <f t="shared" si="47"/>
        <v>0</v>
      </c>
      <c r="AX72" s="112">
        <f t="shared" si="48"/>
        <v>0</v>
      </c>
      <c r="AY72" s="112">
        <f t="shared" si="49"/>
        <v>0</v>
      </c>
      <c r="AZ72" s="112">
        <f t="shared" si="50"/>
        <v>0</v>
      </c>
      <c r="BA72" s="112">
        <f t="shared" si="51"/>
        <v>0</v>
      </c>
      <c r="BB72" s="112"/>
    </row>
    <row r="73" spans="1:54" x14ac:dyDescent="0.2">
      <c r="A73" s="124" t="s">
        <v>133</v>
      </c>
      <c r="B73" s="16" t="s">
        <v>69</v>
      </c>
      <c r="C73" s="125" t="s">
        <v>11</v>
      </c>
      <c r="D73" s="147">
        <v>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4"/>
      <c r="P73" s="144"/>
      <c r="Q73" s="144"/>
      <c r="R73" s="144"/>
      <c r="S73" s="141">
        <f>IFERROR(VLOOKUP($A73&amp;$B73,'1'!$L$10:$M$49,2,FALSE),0)</f>
        <v>0</v>
      </c>
      <c r="T73" s="141">
        <f>IFERROR(VLOOKUP($A73&amp;$B73,'2'!$L$10:$M$49,2,FALSE),0)</f>
        <v>0</v>
      </c>
      <c r="U73" s="141">
        <f>IFERROR(VLOOKUP($A73&amp;$B73,'3'!$L$10:$M$49,2,FALSE),0)</f>
        <v>0</v>
      </c>
      <c r="V73" s="141">
        <v>0</v>
      </c>
      <c r="W73" s="141">
        <f>IFERROR(VLOOKUP($A73&amp;$B73,'5'!$L$10:$M$49,2,FALSE),0)</f>
        <v>0</v>
      </c>
      <c r="X73" s="141">
        <f>IFERROR(VLOOKUP($A73&amp;$B73,'6'!$L$10:$M$49,2,FALSE),0)</f>
        <v>0</v>
      </c>
      <c r="Y73" s="141">
        <f>IFERROR(VLOOKUP($A73&amp;$B73,'7'!$L$10:$M$49,2,FALSE),0)</f>
        <v>0</v>
      </c>
      <c r="Z73" s="141">
        <f>IFERROR(VLOOKUP($A73&amp;$B73,'8'!$L$10:$M$49,2,FALSE),0)</f>
        <v>0</v>
      </c>
      <c r="AA73" s="141">
        <f>IFERROR(VLOOKUP($A73&amp;$B73,'9'!$L$10:$M$49,2,FALSE),0)</f>
        <v>0</v>
      </c>
      <c r="AB73" s="141">
        <f>IFERROR(VLOOKUP($A73&amp;$B73,'10'!$L$10:$M$49,2,FALSE),0)</f>
        <v>0</v>
      </c>
      <c r="AC73" s="141">
        <v>0</v>
      </c>
      <c r="AD73" s="141">
        <v>0</v>
      </c>
      <c r="AE73" s="141">
        <f>IFERROR(VLOOKUP($A73&amp;$B73,'13'!$L$10:$M$49,2,FALSE),0)</f>
        <v>0</v>
      </c>
      <c r="AF73" s="141">
        <f>IFERROR(VLOOKUP($A73&amp;$B73,'14'!$L$10:$M$49,2,FALSE),0)</f>
        <v>0</v>
      </c>
      <c r="AG73" s="149">
        <v>0</v>
      </c>
      <c r="AH73" s="166">
        <f t="shared" si="37"/>
        <v>0</v>
      </c>
      <c r="AI73" s="152">
        <f t="shared" si="38"/>
        <v>0</v>
      </c>
      <c r="AJ73" s="155"/>
      <c r="AK73" s="158"/>
      <c r="AM73" s="112" t="str">
        <f t="shared" si="39"/>
        <v>КрепчукОксана</v>
      </c>
      <c r="AN73" s="112">
        <f t="shared" si="40"/>
        <v>0</v>
      </c>
      <c r="AO73" s="112">
        <f t="shared" si="41"/>
        <v>0</v>
      </c>
      <c r="AP73" s="112">
        <f t="shared" si="35"/>
        <v>0</v>
      </c>
      <c r="AQ73" s="112">
        <f t="shared" si="36"/>
        <v>0</v>
      </c>
      <c r="AR73" s="112">
        <f t="shared" si="42"/>
        <v>0</v>
      </c>
      <c r="AS73" s="112">
        <f t="shared" si="43"/>
        <v>0</v>
      </c>
      <c r="AT73" s="112">
        <f t="shared" si="44"/>
        <v>0</v>
      </c>
      <c r="AU73" s="112">
        <f t="shared" si="45"/>
        <v>0</v>
      </c>
      <c r="AV73" s="112">
        <f t="shared" si="46"/>
        <v>0</v>
      </c>
      <c r="AW73" s="112">
        <f t="shared" si="47"/>
        <v>0</v>
      </c>
      <c r="AX73" s="112">
        <f t="shared" si="48"/>
        <v>0</v>
      </c>
      <c r="AY73" s="112">
        <f t="shared" si="49"/>
        <v>0</v>
      </c>
      <c r="AZ73" s="112">
        <f t="shared" si="50"/>
        <v>0</v>
      </c>
      <c r="BA73" s="112">
        <f t="shared" si="51"/>
        <v>0</v>
      </c>
      <c r="BB73" s="112"/>
    </row>
    <row r="74" spans="1:54" x14ac:dyDescent="0.2">
      <c r="A74" s="124"/>
      <c r="B74" s="16"/>
      <c r="C74" s="126"/>
      <c r="D74" s="147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4"/>
      <c r="P74" s="144"/>
      <c r="Q74" s="144"/>
      <c r="R74" s="144"/>
      <c r="S74" s="141">
        <f>IFERROR(VLOOKUP($A74&amp;$B74,'1'!$L$10:$M$49,2,FALSE),0)</f>
        <v>0</v>
      </c>
      <c r="T74" s="141">
        <f>IFERROR(VLOOKUP($A74&amp;$B74,'2'!$L$10:$M$49,2,FALSE),0)</f>
        <v>0</v>
      </c>
      <c r="U74" s="141">
        <v>0</v>
      </c>
      <c r="V74" s="141">
        <v>0</v>
      </c>
      <c r="W74" s="141">
        <f>IFERROR(VLOOKUP($A74&amp;$B74,'5'!$L$10:$M$49,2,FALSE),0)</f>
        <v>0</v>
      </c>
      <c r="X74" s="141">
        <v>0</v>
      </c>
      <c r="Y74" s="141">
        <f>IFERROR(VLOOKUP($A74&amp;$B74,'7'!$L$10:$M$49,2,FALSE),0)</f>
        <v>0</v>
      </c>
      <c r="Z74" s="141">
        <f>IFERROR(VLOOKUP($A74&amp;$B74,'8'!$L$10:$M$49,2,FALSE),0)</f>
        <v>0</v>
      </c>
      <c r="AA74" s="141">
        <f>IFERROR(VLOOKUP($A74&amp;$B74,'9'!$L$10:$M$49,2,FALSE),0)</f>
        <v>0</v>
      </c>
      <c r="AB74" s="141">
        <f>IFERROR(VLOOKUP($A74&amp;$B74,'10'!$L$10:$M$49,2,FALSE),0)</f>
        <v>0</v>
      </c>
      <c r="AC74" s="141">
        <v>0</v>
      </c>
      <c r="AD74" s="141">
        <v>0</v>
      </c>
      <c r="AE74" s="141">
        <f>IFERROR(VLOOKUP($A74&amp;$B74,'13'!$L$10:$M$49,2,FALSE),0)</f>
        <v>0</v>
      </c>
      <c r="AF74" s="141">
        <f>IFERROR(VLOOKUP($A74&amp;$B74,'14'!$L$10:$M$49,2,FALSE),0)</f>
        <v>0</v>
      </c>
      <c r="AG74" s="149">
        <v>0</v>
      </c>
      <c r="AH74" s="166">
        <f t="shared" si="37"/>
        <v>0</v>
      </c>
      <c r="AI74" s="152">
        <f t="shared" si="38"/>
        <v>0</v>
      </c>
      <c r="AJ74" s="155"/>
      <c r="AK74" s="158"/>
      <c r="AM74" s="112" t="str">
        <f t="shared" si="39"/>
        <v/>
      </c>
      <c r="AN74" s="112">
        <f t="shared" si="40"/>
        <v>0</v>
      </c>
      <c r="AO74" s="112">
        <f t="shared" si="41"/>
        <v>0</v>
      </c>
      <c r="AP74" s="112">
        <f t="shared" si="35"/>
        <v>0</v>
      </c>
      <c r="AQ74" s="112">
        <f t="shared" si="36"/>
        <v>0</v>
      </c>
      <c r="AR74" s="112">
        <f t="shared" si="42"/>
        <v>0</v>
      </c>
      <c r="AS74" s="112">
        <f t="shared" si="43"/>
        <v>0</v>
      </c>
      <c r="AT74" s="112">
        <f t="shared" si="44"/>
        <v>0</v>
      </c>
      <c r="AU74" s="112">
        <f t="shared" si="45"/>
        <v>0</v>
      </c>
      <c r="AV74" s="112">
        <f t="shared" si="46"/>
        <v>0</v>
      </c>
      <c r="AW74" s="112">
        <f t="shared" si="47"/>
        <v>0</v>
      </c>
      <c r="AX74" s="112">
        <f t="shared" si="48"/>
        <v>0</v>
      </c>
      <c r="AY74" s="112">
        <f t="shared" si="49"/>
        <v>0</v>
      </c>
      <c r="AZ74" s="112">
        <f t="shared" si="50"/>
        <v>0</v>
      </c>
      <c r="BA74" s="112">
        <f t="shared" si="51"/>
        <v>0</v>
      </c>
      <c r="BB74" s="112"/>
    </row>
    <row r="75" spans="1:54" x14ac:dyDescent="0.2">
      <c r="A75" s="124"/>
      <c r="B75" s="16"/>
      <c r="C75" s="129"/>
      <c r="D75" s="147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4"/>
      <c r="P75" s="144"/>
      <c r="Q75" s="144"/>
      <c r="R75" s="144"/>
      <c r="S75" s="141">
        <f>IFERROR(VLOOKUP($A75&amp;$B75,'1'!$L$10:$M$49,2,FALSE),0)</f>
        <v>0</v>
      </c>
      <c r="T75" s="141">
        <f>IFERROR(VLOOKUP($A75&amp;$B75,'2'!$L$10:$M$49,2,FALSE),0)</f>
        <v>0</v>
      </c>
      <c r="U75" s="141">
        <v>0</v>
      </c>
      <c r="V75" s="141">
        <v>0</v>
      </c>
      <c r="W75" s="141">
        <f>IFERROR(VLOOKUP($A75&amp;$B75,'5'!$L$10:$M$49,2,FALSE),0)</f>
        <v>0</v>
      </c>
      <c r="X75" s="141">
        <v>0</v>
      </c>
      <c r="Y75" s="141">
        <f>IFERROR(VLOOKUP($A75&amp;$B75,'7'!$L$10:$M$49,2,FALSE),0)</f>
        <v>0</v>
      </c>
      <c r="Z75" s="141">
        <f>IFERROR(VLOOKUP($A75&amp;$B75,'8'!$L$10:$M$49,2,FALSE),0)</f>
        <v>0</v>
      </c>
      <c r="AA75" s="141">
        <f>IFERROR(VLOOKUP($A75&amp;$B75,'9'!$L$10:$M$49,2,FALSE),0)</f>
        <v>0</v>
      </c>
      <c r="AB75" s="141">
        <f>IFERROR(VLOOKUP($A75&amp;$B75,'10'!$L$10:$M$49,2,FALSE),0)</f>
        <v>0</v>
      </c>
      <c r="AC75" s="141">
        <v>0</v>
      </c>
      <c r="AD75" s="141">
        <v>0</v>
      </c>
      <c r="AE75" s="141">
        <f>IFERROR(VLOOKUP($A75&amp;$B75,'13'!$L$10:$M$49,2,FALSE),0)</f>
        <v>0</v>
      </c>
      <c r="AF75" s="141">
        <f>IFERROR(VLOOKUP($A75&amp;$B75,'14'!$L$10:$M$49,2,FALSE),0)</f>
        <v>0</v>
      </c>
      <c r="AG75" s="149">
        <v>0</v>
      </c>
      <c r="AH75" s="166">
        <f t="shared" si="37"/>
        <v>0</v>
      </c>
      <c r="AI75" s="152">
        <f t="shared" si="38"/>
        <v>0</v>
      </c>
      <c r="AJ75" s="155"/>
      <c r="AK75" s="158"/>
      <c r="AM75" s="112" t="str">
        <f t="shared" si="39"/>
        <v/>
      </c>
      <c r="AN75" s="112">
        <f t="shared" si="40"/>
        <v>0</v>
      </c>
      <c r="AO75" s="112">
        <f t="shared" si="41"/>
        <v>0</v>
      </c>
      <c r="AP75" s="112">
        <f t="shared" si="35"/>
        <v>0</v>
      </c>
      <c r="AQ75" s="112">
        <f t="shared" si="36"/>
        <v>0</v>
      </c>
      <c r="AR75" s="112">
        <f t="shared" si="42"/>
        <v>0</v>
      </c>
      <c r="AS75" s="112">
        <f t="shared" si="43"/>
        <v>0</v>
      </c>
      <c r="AT75" s="112">
        <f t="shared" si="44"/>
        <v>0</v>
      </c>
      <c r="AU75" s="112">
        <f t="shared" si="45"/>
        <v>0</v>
      </c>
      <c r="AV75" s="112">
        <f t="shared" si="46"/>
        <v>0</v>
      </c>
      <c r="AW75" s="112">
        <f t="shared" si="47"/>
        <v>0</v>
      </c>
      <c r="AX75" s="112">
        <f t="shared" si="48"/>
        <v>0</v>
      </c>
      <c r="AY75" s="112">
        <f t="shared" si="49"/>
        <v>0</v>
      </c>
      <c r="AZ75" s="112">
        <f t="shared" si="50"/>
        <v>0</v>
      </c>
      <c r="BA75" s="112">
        <f t="shared" si="51"/>
        <v>0</v>
      </c>
      <c r="BB75" s="112"/>
    </row>
    <row r="76" spans="1:54" x14ac:dyDescent="0.2">
      <c r="A76" s="124"/>
      <c r="B76" s="16"/>
      <c r="C76" s="125"/>
      <c r="D76" s="147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4"/>
      <c r="P76" s="144"/>
      <c r="Q76" s="144"/>
      <c r="R76" s="144"/>
      <c r="S76" s="141">
        <f>IFERROR(VLOOKUP($A76&amp;$B76,'1'!$L$10:$M$49,2,FALSE),0)</f>
        <v>0</v>
      </c>
      <c r="T76" s="141">
        <f>IFERROR(VLOOKUP($A76&amp;$B76,'2'!$L$10:$M$49,2,FALSE),0)</f>
        <v>0</v>
      </c>
      <c r="U76" s="141">
        <v>0</v>
      </c>
      <c r="V76" s="141">
        <v>0</v>
      </c>
      <c r="W76" s="141">
        <f>IFERROR(VLOOKUP($A76&amp;$B76,'5'!$L$10:$M$49,2,FALSE),0)</f>
        <v>0</v>
      </c>
      <c r="X76" s="141">
        <v>0</v>
      </c>
      <c r="Y76" s="141">
        <f>IFERROR(VLOOKUP($A76&amp;$B76,'7'!$L$10:$M$49,2,FALSE),0)</f>
        <v>0</v>
      </c>
      <c r="Z76" s="141">
        <f>IFERROR(VLOOKUP($A76&amp;$B76,'8'!$L$10:$M$49,2,FALSE),0)</f>
        <v>0</v>
      </c>
      <c r="AA76" s="141">
        <f>IFERROR(VLOOKUP($A76&amp;$B76,'9'!$L$10:$M$49,2,FALSE),0)</f>
        <v>0</v>
      </c>
      <c r="AB76" s="141">
        <f>IFERROR(VLOOKUP($A76&amp;$B76,'10'!$L$10:$M$49,2,FALSE),0)</f>
        <v>0</v>
      </c>
      <c r="AC76" s="141">
        <v>0</v>
      </c>
      <c r="AD76" s="141">
        <v>0</v>
      </c>
      <c r="AE76" s="141">
        <f>IFERROR(VLOOKUP($A76&amp;$B76,'13'!$L$10:$M$49,2,FALSE),0)</f>
        <v>0</v>
      </c>
      <c r="AF76" s="141">
        <f>IFERROR(VLOOKUP($A76&amp;$B76,'14'!$L$10:$M$49,2,FALSE),0)</f>
        <v>0</v>
      </c>
      <c r="AG76" s="149">
        <v>0</v>
      </c>
      <c r="AH76" s="166">
        <f t="shared" si="37"/>
        <v>0</v>
      </c>
      <c r="AI76" s="152">
        <f t="shared" si="38"/>
        <v>0</v>
      </c>
      <c r="AJ76" s="155"/>
      <c r="AK76" s="158"/>
      <c r="AM76" s="112" t="str">
        <f t="shared" si="39"/>
        <v/>
      </c>
      <c r="AN76" s="112">
        <f t="shared" si="40"/>
        <v>0</v>
      </c>
      <c r="AO76" s="112">
        <f t="shared" si="41"/>
        <v>0</v>
      </c>
      <c r="AP76" s="112">
        <f t="shared" si="35"/>
        <v>0</v>
      </c>
      <c r="AQ76" s="112">
        <f t="shared" si="36"/>
        <v>0</v>
      </c>
      <c r="AR76" s="112">
        <f t="shared" si="42"/>
        <v>0</v>
      </c>
      <c r="AS76" s="112">
        <f t="shared" si="43"/>
        <v>0</v>
      </c>
      <c r="AT76" s="112">
        <f t="shared" si="44"/>
        <v>0</v>
      </c>
      <c r="AU76" s="112">
        <f t="shared" si="45"/>
        <v>0</v>
      </c>
      <c r="AV76" s="112">
        <f t="shared" si="46"/>
        <v>0</v>
      </c>
      <c r="AW76" s="112">
        <f t="shared" si="47"/>
        <v>0</v>
      </c>
      <c r="AX76" s="112">
        <f t="shared" si="48"/>
        <v>0</v>
      </c>
      <c r="AY76" s="112">
        <f t="shared" si="49"/>
        <v>0</v>
      </c>
      <c r="AZ76" s="112">
        <f t="shared" si="50"/>
        <v>0</v>
      </c>
      <c r="BA76" s="112">
        <f t="shared" si="51"/>
        <v>0</v>
      </c>
      <c r="BB76" s="112"/>
    </row>
    <row r="77" spans="1:54" x14ac:dyDescent="0.2">
      <c r="A77" s="124"/>
      <c r="B77" s="16"/>
      <c r="C77" s="129"/>
      <c r="D77" s="147">
        <v>0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4"/>
      <c r="P77" s="144"/>
      <c r="Q77" s="144"/>
      <c r="R77" s="144"/>
      <c r="S77" s="141">
        <f>IFERROR(VLOOKUP($A77&amp;$B77,'1'!$L$10:$M$49,2,FALSE),0)</f>
        <v>0</v>
      </c>
      <c r="T77" s="141">
        <f>IFERROR(VLOOKUP($A77&amp;$B77,'2'!$L$10:$M$49,2,FALSE),0)</f>
        <v>0</v>
      </c>
      <c r="U77" s="141">
        <v>0</v>
      </c>
      <c r="V77" s="141">
        <v>0</v>
      </c>
      <c r="W77" s="141">
        <f>IFERROR(VLOOKUP($A77&amp;$B77,'5'!$L$10:$M$49,2,FALSE),0)</f>
        <v>0</v>
      </c>
      <c r="X77" s="141">
        <v>0</v>
      </c>
      <c r="Y77" s="141">
        <f>IFERROR(VLOOKUP($A77&amp;$B77,'7'!$L$10:$M$49,2,FALSE),0)</f>
        <v>0</v>
      </c>
      <c r="Z77" s="141">
        <f>IFERROR(VLOOKUP($A77&amp;$B77,'8'!$L$10:$M$49,2,FALSE),0)</f>
        <v>0</v>
      </c>
      <c r="AA77" s="141">
        <f>IFERROR(VLOOKUP($A77&amp;$B77,'9'!$L$10:$M$49,2,FALSE),0)</f>
        <v>0</v>
      </c>
      <c r="AB77" s="141">
        <f>IFERROR(VLOOKUP($A77&amp;$B77,'10'!$L$10:$M$49,2,FALSE),0)</f>
        <v>0</v>
      </c>
      <c r="AC77" s="141">
        <v>0</v>
      </c>
      <c r="AD77" s="141">
        <v>0</v>
      </c>
      <c r="AE77" s="141">
        <f>IFERROR(VLOOKUP($A77&amp;$B77,'13'!$L$10:$M$49,2,FALSE),0)</f>
        <v>0</v>
      </c>
      <c r="AF77" s="141">
        <f>IFERROR(VLOOKUP($A77&amp;$B77,'14'!$L$10:$M$49,2,FALSE),0)</f>
        <v>0</v>
      </c>
      <c r="AG77" s="149">
        <v>0</v>
      </c>
      <c r="AH77" s="166">
        <f t="shared" si="37"/>
        <v>0</v>
      </c>
      <c r="AI77" s="152">
        <f t="shared" si="38"/>
        <v>0</v>
      </c>
      <c r="AJ77" s="155"/>
      <c r="AK77" s="158"/>
      <c r="AM77" s="112" t="str">
        <f t="shared" si="39"/>
        <v/>
      </c>
      <c r="AN77" s="112">
        <f t="shared" si="40"/>
        <v>0</v>
      </c>
      <c r="AO77" s="112">
        <f t="shared" si="41"/>
        <v>0</v>
      </c>
      <c r="AP77" s="112">
        <f t="shared" si="35"/>
        <v>0</v>
      </c>
      <c r="AQ77" s="112">
        <f t="shared" si="36"/>
        <v>0</v>
      </c>
      <c r="AR77" s="112">
        <f t="shared" si="42"/>
        <v>0</v>
      </c>
      <c r="AS77" s="112">
        <f t="shared" si="43"/>
        <v>0</v>
      </c>
      <c r="AT77" s="112">
        <f t="shared" si="44"/>
        <v>0</v>
      </c>
      <c r="AU77" s="112">
        <f t="shared" si="45"/>
        <v>0</v>
      </c>
      <c r="AV77" s="112">
        <f t="shared" si="46"/>
        <v>0</v>
      </c>
      <c r="AW77" s="112">
        <f t="shared" si="47"/>
        <v>0</v>
      </c>
      <c r="AX77" s="112">
        <f t="shared" si="48"/>
        <v>0</v>
      </c>
      <c r="AY77" s="112">
        <f t="shared" si="49"/>
        <v>0</v>
      </c>
      <c r="AZ77" s="112">
        <f t="shared" si="50"/>
        <v>0</v>
      </c>
      <c r="BA77" s="112">
        <f t="shared" si="51"/>
        <v>0</v>
      </c>
      <c r="BB77" s="112"/>
    </row>
    <row r="78" spans="1:54" x14ac:dyDescent="0.2">
      <c r="A78" s="124"/>
      <c r="B78" s="16"/>
      <c r="C78" s="125"/>
      <c r="D78" s="147">
        <v>0</v>
      </c>
      <c r="E78" s="148">
        <v>0</v>
      </c>
      <c r="F78" s="148">
        <v>0</v>
      </c>
      <c r="G78" s="148">
        <v>0</v>
      </c>
      <c r="H78" s="148">
        <v>0</v>
      </c>
      <c r="I78" s="148">
        <v>0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4"/>
      <c r="P78" s="144"/>
      <c r="Q78" s="144"/>
      <c r="R78" s="144"/>
      <c r="S78" s="141">
        <f>IFERROR(VLOOKUP($A78&amp;$B78,'1'!$L$10:$M$49,2,FALSE),0)</f>
        <v>0</v>
      </c>
      <c r="T78" s="141">
        <f>IFERROR(VLOOKUP($A78&amp;$B78,'2'!$L$10:$M$49,2,FALSE),0)</f>
        <v>0</v>
      </c>
      <c r="U78" s="141">
        <v>0</v>
      </c>
      <c r="V78" s="141">
        <v>0</v>
      </c>
      <c r="W78" s="141">
        <f>IFERROR(VLOOKUP($A78&amp;$B78,'5'!$L$10:$M$49,2,FALSE),0)</f>
        <v>0</v>
      </c>
      <c r="X78" s="141">
        <v>0</v>
      </c>
      <c r="Y78" s="141">
        <f>IFERROR(VLOOKUP($A78&amp;$B78,'7'!$L$10:$M$49,2,FALSE),0)</f>
        <v>0</v>
      </c>
      <c r="Z78" s="141">
        <f>IFERROR(VLOOKUP($A78&amp;$B78,'8'!$L$10:$M$49,2,FALSE),0)</f>
        <v>0</v>
      </c>
      <c r="AA78" s="141">
        <f>IFERROR(VLOOKUP($A78&amp;$B78,'9'!$L$10:$M$49,2,FALSE),0)</f>
        <v>0</v>
      </c>
      <c r="AB78" s="141">
        <f>IFERROR(VLOOKUP($A78&amp;$B78,'10'!$L$10:$M$49,2,FALSE),0)</f>
        <v>0</v>
      </c>
      <c r="AC78" s="141">
        <v>0</v>
      </c>
      <c r="AD78" s="141">
        <v>0</v>
      </c>
      <c r="AE78" s="141">
        <f>IFERROR(VLOOKUP($A78&amp;$B78,'13'!$L$10:$M$49,2,FALSE),0)</f>
        <v>0</v>
      </c>
      <c r="AF78" s="141">
        <f>IFERROR(VLOOKUP($A78&amp;$B78,'14'!$L$10:$M$49,2,FALSE),0)</f>
        <v>0</v>
      </c>
      <c r="AG78" s="149">
        <v>0</v>
      </c>
      <c r="AH78" s="166">
        <f t="shared" si="37"/>
        <v>0</v>
      </c>
      <c r="AI78" s="152">
        <f t="shared" si="38"/>
        <v>0</v>
      </c>
      <c r="AJ78" s="155"/>
      <c r="AK78" s="158"/>
      <c r="AM78" s="112" t="str">
        <f t="shared" si="39"/>
        <v/>
      </c>
      <c r="AN78" s="112">
        <f t="shared" si="40"/>
        <v>0</v>
      </c>
      <c r="AO78" s="112">
        <f t="shared" si="41"/>
        <v>0</v>
      </c>
      <c r="AP78" s="112">
        <f t="shared" si="35"/>
        <v>0</v>
      </c>
      <c r="AQ78" s="112">
        <f t="shared" si="36"/>
        <v>0</v>
      </c>
      <c r="AR78" s="112">
        <f t="shared" si="42"/>
        <v>0</v>
      </c>
      <c r="AS78" s="112">
        <f t="shared" si="43"/>
        <v>0</v>
      </c>
      <c r="AT78" s="112">
        <f t="shared" si="44"/>
        <v>0</v>
      </c>
      <c r="AU78" s="112">
        <f t="shared" si="45"/>
        <v>0</v>
      </c>
      <c r="AV78" s="112">
        <f t="shared" si="46"/>
        <v>0</v>
      </c>
      <c r="AW78" s="112">
        <f t="shared" si="47"/>
        <v>0</v>
      </c>
      <c r="AX78" s="112">
        <f t="shared" si="48"/>
        <v>0</v>
      </c>
      <c r="AY78" s="112">
        <f t="shared" si="49"/>
        <v>0</v>
      </c>
      <c r="AZ78" s="112">
        <f t="shared" si="50"/>
        <v>0</v>
      </c>
      <c r="BA78" s="112">
        <f t="shared" si="51"/>
        <v>0</v>
      </c>
      <c r="BB78" s="112"/>
    </row>
    <row r="79" spans="1:54" x14ac:dyDescent="0.2">
      <c r="A79" s="124"/>
      <c r="B79" s="16"/>
      <c r="C79" s="125"/>
      <c r="D79" s="147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4"/>
      <c r="P79" s="144"/>
      <c r="Q79" s="144"/>
      <c r="R79" s="144"/>
      <c r="S79" s="141">
        <f>IFERROR(VLOOKUP($A79&amp;$B79,'1'!$L$10:$M$49,2,FALSE),0)</f>
        <v>0</v>
      </c>
      <c r="T79" s="141">
        <f>IFERROR(VLOOKUP($A79&amp;$B79,'2'!$L$10:$M$49,2,FALSE),0)</f>
        <v>0</v>
      </c>
      <c r="U79" s="141">
        <v>0</v>
      </c>
      <c r="V79" s="141">
        <v>0</v>
      </c>
      <c r="W79" s="141">
        <f>IFERROR(VLOOKUP($A79&amp;$B79,'5'!$L$10:$M$49,2,FALSE),0)</f>
        <v>0</v>
      </c>
      <c r="X79" s="141">
        <v>0</v>
      </c>
      <c r="Y79" s="141">
        <f>IFERROR(VLOOKUP($A79&amp;$B79,'7'!$L$10:$M$49,2,FALSE),0)</f>
        <v>0</v>
      </c>
      <c r="Z79" s="141">
        <f>IFERROR(VLOOKUP($A79&amp;$B79,'8'!$L$10:$M$49,2,FALSE),0)</f>
        <v>0</v>
      </c>
      <c r="AA79" s="141">
        <f>IFERROR(VLOOKUP($A79&amp;$B79,'9'!$L$10:$M$49,2,FALSE),0)</f>
        <v>0</v>
      </c>
      <c r="AB79" s="141">
        <f>IFERROR(VLOOKUP($A79&amp;$B79,'10'!$L$10:$M$49,2,FALSE),0)</f>
        <v>0</v>
      </c>
      <c r="AC79" s="141">
        <v>0</v>
      </c>
      <c r="AD79" s="141">
        <v>0</v>
      </c>
      <c r="AE79" s="141">
        <f>IFERROR(VLOOKUP($A79&amp;$B79,'13'!$L$10:$M$49,2,FALSE),0)</f>
        <v>0</v>
      </c>
      <c r="AF79" s="141">
        <f>IFERROR(VLOOKUP($A79&amp;$B79,'14'!$L$10:$M$49,2,FALSE),0)</f>
        <v>0</v>
      </c>
      <c r="AG79" s="149">
        <v>0</v>
      </c>
      <c r="AH79" s="166">
        <f t="shared" si="37"/>
        <v>0</v>
      </c>
      <c r="AI79" s="152">
        <f t="shared" si="38"/>
        <v>0</v>
      </c>
      <c r="AJ79" s="155"/>
      <c r="AK79" s="158"/>
      <c r="AM79" s="112" t="str">
        <f t="shared" si="39"/>
        <v/>
      </c>
      <c r="AN79" s="112">
        <f t="shared" si="40"/>
        <v>0</v>
      </c>
      <c r="AO79" s="112">
        <f t="shared" si="41"/>
        <v>0</v>
      </c>
      <c r="AP79" s="112">
        <f t="shared" si="35"/>
        <v>0</v>
      </c>
      <c r="AQ79" s="112">
        <f t="shared" si="36"/>
        <v>0</v>
      </c>
      <c r="AR79" s="112">
        <f t="shared" si="42"/>
        <v>0</v>
      </c>
      <c r="AS79" s="112">
        <f t="shared" si="43"/>
        <v>0</v>
      </c>
      <c r="AT79" s="112">
        <f t="shared" si="44"/>
        <v>0</v>
      </c>
      <c r="AU79" s="112">
        <f t="shared" si="45"/>
        <v>0</v>
      </c>
      <c r="AV79" s="112">
        <f t="shared" si="46"/>
        <v>0</v>
      </c>
      <c r="AW79" s="112">
        <f t="shared" si="47"/>
        <v>0</v>
      </c>
      <c r="AX79" s="112">
        <f t="shared" si="48"/>
        <v>0</v>
      </c>
      <c r="AY79" s="112">
        <f t="shared" si="49"/>
        <v>0</v>
      </c>
      <c r="AZ79" s="112">
        <f t="shared" si="50"/>
        <v>0</v>
      </c>
      <c r="BA79" s="112">
        <f t="shared" si="51"/>
        <v>0</v>
      </c>
      <c r="BB79" s="112"/>
    </row>
    <row r="80" spans="1:54" x14ac:dyDescent="0.2">
      <c r="A80" s="127"/>
      <c r="B80" s="19"/>
      <c r="C80" s="125"/>
      <c r="D80" s="147">
        <v>0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4"/>
      <c r="P80" s="144"/>
      <c r="Q80" s="144"/>
      <c r="R80" s="144"/>
      <c r="S80" s="141">
        <f>IFERROR(VLOOKUP($A80&amp;$B80,'1'!$L$10:$M$49,2,FALSE),0)</f>
        <v>0</v>
      </c>
      <c r="T80" s="141">
        <f>IFERROR(VLOOKUP($A80&amp;$B80,'2'!$L$10:$M$49,2,FALSE),0)</f>
        <v>0</v>
      </c>
      <c r="U80" s="141">
        <v>0</v>
      </c>
      <c r="V80" s="141">
        <v>0</v>
      </c>
      <c r="W80" s="141">
        <f>IFERROR(VLOOKUP($A80&amp;$B80,'5'!$L$10:$M$49,2,FALSE),0)</f>
        <v>0</v>
      </c>
      <c r="X80" s="141">
        <v>0</v>
      </c>
      <c r="Y80" s="141">
        <f>IFERROR(VLOOKUP($A80&amp;$B80,'7'!$L$10:$M$49,2,FALSE),0)</f>
        <v>0</v>
      </c>
      <c r="Z80" s="141">
        <f>IFERROR(VLOOKUP($A80&amp;$B80,'8'!$L$10:$M$49,2,FALSE),0)</f>
        <v>0</v>
      </c>
      <c r="AA80" s="141">
        <f>IFERROR(VLOOKUP($A80&amp;$B80,'9'!$L$10:$M$49,2,FALSE),0)</f>
        <v>0</v>
      </c>
      <c r="AB80" s="141">
        <f>IFERROR(VLOOKUP($A80&amp;$B80,'10'!$L$10:$M$49,2,FALSE),0)</f>
        <v>0</v>
      </c>
      <c r="AC80" s="141">
        <v>0</v>
      </c>
      <c r="AD80" s="141">
        <v>0</v>
      </c>
      <c r="AE80" s="141">
        <f>IFERROR(VLOOKUP($A80&amp;$B80,'13'!$L$10:$M$49,2,FALSE),0)</f>
        <v>0</v>
      </c>
      <c r="AF80" s="141">
        <f>IFERROR(VLOOKUP($A80&amp;$B80,'14'!$L$10:$M$49,2,FALSE),0)</f>
        <v>0</v>
      </c>
      <c r="AG80" s="149">
        <v>0</v>
      </c>
      <c r="AH80" s="166">
        <f t="shared" si="37"/>
        <v>0</v>
      </c>
      <c r="AI80" s="152">
        <f t="shared" si="38"/>
        <v>0</v>
      </c>
      <c r="AJ80" s="155"/>
      <c r="AK80" s="158"/>
      <c r="AM80" s="112" t="str">
        <f t="shared" si="39"/>
        <v/>
      </c>
      <c r="AN80" s="112">
        <f t="shared" si="40"/>
        <v>0</v>
      </c>
      <c r="AO80" s="112">
        <f t="shared" si="41"/>
        <v>0</v>
      </c>
      <c r="AP80" s="112">
        <f t="shared" si="35"/>
        <v>0</v>
      </c>
      <c r="AQ80" s="112">
        <f t="shared" si="36"/>
        <v>0</v>
      </c>
      <c r="AR80" s="112">
        <f t="shared" si="42"/>
        <v>0</v>
      </c>
      <c r="AS80" s="112">
        <f t="shared" si="43"/>
        <v>0</v>
      </c>
      <c r="AT80" s="112">
        <f t="shared" si="44"/>
        <v>0</v>
      </c>
      <c r="AU80" s="112">
        <f t="shared" si="45"/>
        <v>0</v>
      </c>
      <c r="AV80" s="112">
        <f t="shared" si="46"/>
        <v>0</v>
      </c>
      <c r="AW80" s="112">
        <f t="shared" si="47"/>
        <v>0</v>
      </c>
      <c r="AX80" s="112">
        <f t="shared" si="48"/>
        <v>0</v>
      </c>
      <c r="AY80" s="112">
        <f t="shared" si="49"/>
        <v>0</v>
      </c>
      <c r="AZ80" s="112">
        <f t="shared" si="50"/>
        <v>0</v>
      </c>
      <c r="BA80" s="112">
        <f t="shared" si="51"/>
        <v>0</v>
      </c>
      <c r="BB80" s="112"/>
    </row>
    <row r="81" spans="1:54" x14ac:dyDescent="0.2">
      <c r="A81" s="124"/>
      <c r="B81" s="16"/>
      <c r="C81" s="125"/>
      <c r="D81" s="147">
        <v>0</v>
      </c>
      <c r="E81" s="148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4"/>
      <c r="P81" s="144"/>
      <c r="Q81" s="144"/>
      <c r="R81" s="144"/>
      <c r="S81" s="141">
        <f>IFERROR(VLOOKUP($A81&amp;$B81,'1'!$L$10:$M$49,2,FALSE),0)</f>
        <v>0</v>
      </c>
      <c r="T81" s="141">
        <f>IFERROR(VLOOKUP($A81&amp;$B81,'2'!$L$10:$M$49,2,FALSE),0)</f>
        <v>0</v>
      </c>
      <c r="U81" s="141">
        <v>0</v>
      </c>
      <c r="V81" s="141">
        <v>0</v>
      </c>
      <c r="W81" s="141">
        <f>IFERROR(VLOOKUP($A81&amp;$B81,'5'!$L$10:$M$49,2,FALSE),0)</f>
        <v>0</v>
      </c>
      <c r="X81" s="141">
        <v>0</v>
      </c>
      <c r="Y81" s="141">
        <f>IFERROR(VLOOKUP($A81&amp;$B81,'7'!$L$10:$M$49,2,FALSE),0)</f>
        <v>0</v>
      </c>
      <c r="Z81" s="141">
        <f>IFERROR(VLOOKUP($A81&amp;$B81,'8'!$L$10:$M$49,2,FALSE),0)</f>
        <v>0</v>
      </c>
      <c r="AA81" s="141">
        <f>IFERROR(VLOOKUP($A81&amp;$B81,'9'!$L$10:$M$49,2,FALSE),0)</f>
        <v>0</v>
      </c>
      <c r="AB81" s="141">
        <f>IFERROR(VLOOKUP($A81&amp;$B81,'10'!$L$10:$M$49,2,FALSE),0)</f>
        <v>0</v>
      </c>
      <c r="AC81" s="141">
        <v>0</v>
      </c>
      <c r="AD81" s="141">
        <v>0</v>
      </c>
      <c r="AE81" s="141">
        <f>IFERROR(VLOOKUP($A81&amp;$B81,'13'!$L$10:$M$49,2,FALSE),0)</f>
        <v>0</v>
      </c>
      <c r="AF81" s="141">
        <f>IFERROR(VLOOKUP($A81&amp;$B81,'14'!$L$10:$M$49,2,FALSE),0)</f>
        <v>0</v>
      </c>
      <c r="AG81" s="149">
        <v>0</v>
      </c>
      <c r="AH81" s="166">
        <f t="shared" si="37"/>
        <v>0</v>
      </c>
      <c r="AI81" s="152">
        <f t="shared" si="38"/>
        <v>0</v>
      </c>
      <c r="AJ81" s="155"/>
      <c r="AK81" s="158"/>
      <c r="AM81" s="112" t="str">
        <f t="shared" si="39"/>
        <v/>
      </c>
      <c r="AN81" s="112">
        <f t="shared" si="40"/>
        <v>0</v>
      </c>
      <c r="AO81" s="112">
        <f t="shared" si="41"/>
        <v>0</v>
      </c>
      <c r="AP81" s="112">
        <f t="shared" si="35"/>
        <v>0</v>
      </c>
      <c r="AQ81" s="112">
        <f t="shared" si="36"/>
        <v>0</v>
      </c>
      <c r="AR81" s="112">
        <f t="shared" si="42"/>
        <v>0</v>
      </c>
      <c r="AS81" s="112">
        <f t="shared" si="43"/>
        <v>0</v>
      </c>
      <c r="AT81" s="112">
        <f t="shared" si="44"/>
        <v>0</v>
      </c>
      <c r="AU81" s="112">
        <f t="shared" si="45"/>
        <v>0</v>
      </c>
      <c r="AV81" s="112">
        <f t="shared" si="46"/>
        <v>0</v>
      </c>
      <c r="AW81" s="112">
        <f t="shared" si="47"/>
        <v>0</v>
      </c>
      <c r="AX81" s="112">
        <f t="shared" si="48"/>
        <v>0</v>
      </c>
      <c r="AY81" s="112">
        <f t="shared" si="49"/>
        <v>0</v>
      </c>
      <c r="AZ81" s="112">
        <f t="shared" si="50"/>
        <v>0</v>
      </c>
      <c r="BA81" s="112">
        <f t="shared" si="51"/>
        <v>0</v>
      </c>
      <c r="BB81" s="112"/>
    </row>
    <row r="82" spans="1:54" x14ac:dyDescent="0.2">
      <c r="A82" s="124"/>
      <c r="B82" s="16"/>
      <c r="C82" s="129"/>
      <c r="D82" s="147">
        <v>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4"/>
      <c r="P82" s="144"/>
      <c r="Q82" s="144"/>
      <c r="R82" s="144"/>
      <c r="S82" s="141">
        <f>IFERROR(VLOOKUP($A82&amp;$B82,'1'!$L$10:$M$49,2,FALSE),0)</f>
        <v>0</v>
      </c>
      <c r="T82" s="141">
        <f>IFERROR(VLOOKUP($A82&amp;$B82,'2'!$L$10:$M$49,2,FALSE),0)</f>
        <v>0</v>
      </c>
      <c r="U82" s="141">
        <v>0</v>
      </c>
      <c r="V82" s="141">
        <v>0</v>
      </c>
      <c r="W82" s="141">
        <f>IFERROR(VLOOKUP($A82&amp;$B82,'5'!$L$10:$M$49,2,FALSE),0)</f>
        <v>0</v>
      </c>
      <c r="X82" s="141">
        <v>0</v>
      </c>
      <c r="Y82" s="141">
        <f>IFERROR(VLOOKUP($A82&amp;$B82,'7'!$L$10:$M$49,2,FALSE),0)</f>
        <v>0</v>
      </c>
      <c r="Z82" s="141">
        <f>IFERROR(VLOOKUP($A82&amp;$B82,'8'!$L$10:$M$49,2,FALSE),0)</f>
        <v>0</v>
      </c>
      <c r="AA82" s="141">
        <f>IFERROR(VLOOKUP($A82&amp;$B82,'9'!$L$10:$M$49,2,FALSE),0)</f>
        <v>0</v>
      </c>
      <c r="AB82" s="141">
        <f>IFERROR(VLOOKUP($A82&amp;$B82,'10'!$L$10:$M$49,2,FALSE),0)</f>
        <v>0</v>
      </c>
      <c r="AC82" s="141">
        <v>0</v>
      </c>
      <c r="AD82" s="141">
        <v>0</v>
      </c>
      <c r="AE82" s="141">
        <f>IFERROR(VLOOKUP($A82&amp;$B82,'13'!$L$10:$M$49,2,FALSE),0)</f>
        <v>0</v>
      </c>
      <c r="AF82" s="141">
        <f>IFERROR(VLOOKUP($A82&amp;$B82,'14'!$L$10:$M$49,2,FALSE),0)</f>
        <v>0</v>
      </c>
      <c r="AG82" s="149">
        <v>0</v>
      </c>
      <c r="AH82" s="166">
        <f t="shared" si="37"/>
        <v>0</v>
      </c>
      <c r="AI82" s="152">
        <f t="shared" si="38"/>
        <v>0</v>
      </c>
      <c r="AJ82" s="155"/>
      <c r="AK82" s="158"/>
      <c r="AM82" s="112" t="str">
        <f t="shared" si="39"/>
        <v/>
      </c>
      <c r="AN82" s="112">
        <f t="shared" si="40"/>
        <v>0</v>
      </c>
      <c r="AO82" s="112">
        <f t="shared" si="41"/>
        <v>0</v>
      </c>
      <c r="AP82" s="112">
        <f t="shared" si="35"/>
        <v>0</v>
      </c>
      <c r="AQ82" s="112">
        <f t="shared" si="36"/>
        <v>0</v>
      </c>
      <c r="AR82" s="112">
        <f t="shared" si="42"/>
        <v>0</v>
      </c>
      <c r="AS82" s="112">
        <f t="shared" si="43"/>
        <v>0</v>
      </c>
      <c r="AT82" s="112">
        <f t="shared" si="44"/>
        <v>0</v>
      </c>
      <c r="AU82" s="112">
        <f t="shared" si="45"/>
        <v>0</v>
      </c>
      <c r="AV82" s="112">
        <f t="shared" si="46"/>
        <v>0</v>
      </c>
      <c r="AW82" s="112">
        <f t="shared" si="47"/>
        <v>0</v>
      </c>
      <c r="AX82" s="112">
        <f t="shared" si="48"/>
        <v>0</v>
      </c>
      <c r="AY82" s="112">
        <f t="shared" si="49"/>
        <v>0</v>
      </c>
      <c r="AZ82" s="112">
        <f t="shared" si="50"/>
        <v>0</v>
      </c>
      <c r="BA82" s="112">
        <f t="shared" si="51"/>
        <v>0</v>
      </c>
      <c r="BB82" s="112"/>
    </row>
    <row r="83" spans="1:54" x14ac:dyDescent="0.2">
      <c r="A83" s="124"/>
      <c r="B83" s="16"/>
      <c r="C83" s="129"/>
      <c r="D83" s="147">
        <v>0</v>
      </c>
      <c r="E83" s="148">
        <v>0</v>
      </c>
      <c r="F83" s="148">
        <v>0</v>
      </c>
      <c r="G83" s="148">
        <v>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8">
        <v>0</v>
      </c>
      <c r="N83" s="148">
        <v>0</v>
      </c>
      <c r="O83" s="144"/>
      <c r="P83" s="144"/>
      <c r="Q83" s="144"/>
      <c r="R83" s="144"/>
      <c r="S83" s="141">
        <f>IFERROR(VLOOKUP($A83&amp;$B83,'1'!$L$10:$M$49,2,FALSE),0)</f>
        <v>0</v>
      </c>
      <c r="T83" s="141">
        <f>IFERROR(VLOOKUP($A83&amp;$B83,'2'!$L$10:$M$49,2,FALSE),0)</f>
        <v>0</v>
      </c>
      <c r="U83" s="141">
        <v>0</v>
      </c>
      <c r="V83" s="141">
        <v>0</v>
      </c>
      <c r="W83" s="141">
        <f>IFERROR(VLOOKUP($A83&amp;$B83,'5'!$L$10:$M$49,2,FALSE),0)</f>
        <v>0</v>
      </c>
      <c r="X83" s="141">
        <v>0</v>
      </c>
      <c r="Y83" s="141">
        <f>IFERROR(VLOOKUP($A83&amp;$B83,'7'!$L$10:$M$49,2,FALSE),0)</f>
        <v>0</v>
      </c>
      <c r="Z83" s="141">
        <f>IFERROR(VLOOKUP($A83&amp;$B83,'8'!$L$10:$M$49,2,FALSE),0)</f>
        <v>0</v>
      </c>
      <c r="AA83" s="141">
        <f>IFERROR(VLOOKUP($A83&amp;$B83,'9'!$L$10:$M$49,2,FALSE),0)</f>
        <v>0</v>
      </c>
      <c r="AB83" s="141">
        <f>IFERROR(VLOOKUP($A83&amp;$B83,'10'!$L$10:$M$49,2,FALSE),0)</f>
        <v>0</v>
      </c>
      <c r="AC83" s="141">
        <v>0</v>
      </c>
      <c r="AD83" s="141">
        <v>0</v>
      </c>
      <c r="AE83" s="141">
        <f>IFERROR(VLOOKUP($A83&amp;$B83,'13'!$L$10:$M$49,2,FALSE),0)</f>
        <v>0</v>
      </c>
      <c r="AF83" s="141">
        <f>IFERROR(VLOOKUP($A83&amp;$B83,'14'!$L$10:$M$49,2,FALSE),0)</f>
        <v>0</v>
      </c>
      <c r="AG83" s="149">
        <v>0</v>
      </c>
      <c r="AH83" s="166">
        <f t="shared" si="37"/>
        <v>0</v>
      </c>
      <c r="AI83" s="152">
        <f t="shared" si="38"/>
        <v>0</v>
      </c>
      <c r="AJ83" s="155"/>
      <c r="AK83" s="158"/>
      <c r="AM83" s="112" t="str">
        <f t="shared" si="39"/>
        <v/>
      </c>
      <c r="AN83" s="112">
        <f t="shared" si="40"/>
        <v>0</v>
      </c>
      <c r="AO83" s="112">
        <f t="shared" si="41"/>
        <v>0</v>
      </c>
      <c r="AP83" s="112">
        <f t="shared" si="35"/>
        <v>0</v>
      </c>
      <c r="AQ83" s="112">
        <f t="shared" si="36"/>
        <v>0</v>
      </c>
      <c r="AR83" s="112">
        <f t="shared" si="42"/>
        <v>0</v>
      </c>
      <c r="AS83" s="112">
        <f t="shared" si="43"/>
        <v>0</v>
      </c>
      <c r="AT83" s="112">
        <f t="shared" si="44"/>
        <v>0</v>
      </c>
      <c r="AU83" s="112">
        <f t="shared" si="45"/>
        <v>0</v>
      </c>
      <c r="AV83" s="112">
        <f t="shared" si="46"/>
        <v>0</v>
      </c>
      <c r="AW83" s="112">
        <f t="shared" si="47"/>
        <v>0</v>
      </c>
      <c r="AX83" s="112">
        <f t="shared" si="48"/>
        <v>0</v>
      </c>
      <c r="AY83" s="112">
        <f t="shared" si="49"/>
        <v>0</v>
      </c>
      <c r="AZ83" s="112">
        <f t="shared" si="50"/>
        <v>0</v>
      </c>
      <c r="BA83" s="112">
        <f t="shared" si="51"/>
        <v>0</v>
      </c>
      <c r="BB83" s="112"/>
    </row>
    <row r="84" spans="1:54" x14ac:dyDescent="0.2">
      <c r="A84" s="124"/>
      <c r="B84" s="16"/>
      <c r="C84" s="129"/>
      <c r="D84" s="147">
        <v>0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4"/>
      <c r="P84" s="144"/>
      <c r="Q84" s="144"/>
      <c r="R84" s="144"/>
      <c r="S84" s="141">
        <f>IFERROR(VLOOKUP($A84&amp;$B84,'1'!$L$10:$M$49,2,FALSE),0)</f>
        <v>0</v>
      </c>
      <c r="T84" s="141">
        <f>IFERROR(VLOOKUP($A84&amp;$B84,'2'!$L$10:$M$49,2,FALSE),0)</f>
        <v>0</v>
      </c>
      <c r="U84" s="141">
        <v>0</v>
      </c>
      <c r="V84" s="141">
        <v>0</v>
      </c>
      <c r="W84" s="141">
        <f>IFERROR(VLOOKUP($A84&amp;$B84,'5'!$L$10:$M$49,2,FALSE),0)</f>
        <v>0</v>
      </c>
      <c r="X84" s="141">
        <v>0</v>
      </c>
      <c r="Y84" s="141">
        <f>IFERROR(VLOOKUP($A84&amp;$B84,'7'!$L$10:$M$49,2,FALSE),0)</f>
        <v>0</v>
      </c>
      <c r="Z84" s="141">
        <f>IFERROR(VLOOKUP($A84&amp;$B84,'8'!$L$10:$M$49,2,FALSE),0)</f>
        <v>0</v>
      </c>
      <c r="AA84" s="141">
        <f>IFERROR(VLOOKUP($A84&amp;$B84,'9'!$L$10:$M$49,2,FALSE),0)</f>
        <v>0</v>
      </c>
      <c r="AB84" s="141">
        <f>IFERROR(VLOOKUP($A84&amp;$B84,'10'!$L$10:$M$49,2,FALSE),0)</f>
        <v>0</v>
      </c>
      <c r="AC84" s="141">
        <v>0</v>
      </c>
      <c r="AD84" s="141">
        <v>0</v>
      </c>
      <c r="AE84" s="141">
        <f>IFERROR(VLOOKUP($A84&amp;$B84,'13'!$L$10:$M$49,2,FALSE),0)</f>
        <v>0</v>
      </c>
      <c r="AF84" s="141">
        <f>IFERROR(VLOOKUP($A84&amp;$B84,'14'!$L$10:$M$49,2,FALSE),0)</f>
        <v>0</v>
      </c>
      <c r="AG84" s="149">
        <v>0</v>
      </c>
      <c r="AH84" s="166">
        <f t="shared" si="37"/>
        <v>0</v>
      </c>
      <c r="AI84" s="152">
        <f t="shared" si="38"/>
        <v>0</v>
      </c>
      <c r="AJ84" s="155"/>
      <c r="AK84" s="158"/>
      <c r="AM84" s="112" t="str">
        <f t="shared" si="39"/>
        <v/>
      </c>
      <c r="AN84" s="112">
        <f t="shared" si="40"/>
        <v>0</v>
      </c>
      <c r="AO84" s="112">
        <f t="shared" si="41"/>
        <v>0</v>
      </c>
      <c r="AP84" s="112">
        <f t="shared" si="35"/>
        <v>0</v>
      </c>
      <c r="AQ84" s="112">
        <f t="shared" si="36"/>
        <v>0</v>
      </c>
      <c r="AR84" s="112">
        <f t="shared" si="42"/>
        <v>0</v>
      </c>
      <c r="AS84" s="112">
        <f t="shared" si="43"/>
        <v>0</v>
      </c>
      <c r="AT84" s="112">
        <f t="shared" si="44"/>
        <v>0</v>
      </c>
      <c r="AU84" s="112">
        <f t="shared" si="45"/>
        <v>0</v>
      </c>
      <c r="AV84" s="112">
        <f t="shared" si="46"/>
        <v>0</v>
      </c>
      <c r="AW84" s="112">
        <f t="shared" si="47"/>
        <v>0</v>
      </c>
      <c r="AX84" s="112">
        <f t="shared" si="48"/>
        <v>0</v>
      </c>
      <c r="AY84" s="112">
        <f t="shared" si="49"/>
        <v>0</v>
      </c>
      <c r="AZ84" s="112">
        <f t="shared" si="50"/>
        <v>0</v>
      </c>
      <c r="BA84" s="112">
        <f t="shared" si="51"/>
        <v>0</v>
      </c>
      <c r="BB84" s="112"/>
    </row>
    <row r="85" spans="1:54" x14ac:dyDescent="0.2">
      <c r="A85" s="127"/>
      <c r="B85" s="19"/>
      <c r="C85" s="125"/>
      <c r="D85" s="147">
        <v>0</v>
      </c>
      <c r="E85" s="148">
        <v>0</v>
      </c>
      <c r="F85" s="148">
        <v>0</v>
      </c>
      <c r="G85" s="148">
        <v>0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4"/>
      <c r="P85" s="144"/>
      <c r="Q85" s="144"/>
      <c r="R85" s="144"/>
      <c r="S85" s="141">
        <f>IFERROR(VLOOKUP($A85&amp;$B85,'1'!$L$10:$M$49,2,FALSE),0)</f>
        <v>0</v>
      </c>
      <c r="T85" s="141">
        <f>IFERROR(VLOOKUP($A85&amp;$B85,'2'!$L$10:$M$49,2,FALSE),0)</f>
        <v>0</v>
      </c>
      <c r="U85" s="141">
        <v>0</v>
      </c>
      <c r="V85" s="141">
        <v>0</v>
      </c>
      <c r="W85" s="141">
        <f>IFERROR(VLOOKUP($A85&amp;$B85,'5'!$L$10:$M$49,2,FALSE),0)</f>
        <v>0</v>
      </c>
      <c r="X85" s="141">
        <v>0</v>
      </c>
      <c r="Y85" s="141">
        <f>IFERROR(VLOOKUP($A85&amp;$B85,'7'!$L$10:$M$49,2,FALSE),0)</f>
        <v>0</v>
      </c>
      <c r="Z85" s="141">
        <f>IFERROR(VLOOKUP($A85&amp;$B85,'8'!$L$10:$M$49,2,FALSE),0)</f>
        <v>0</v>
      </c>
      <c r="AA85" s="141">
        <f>IFERROR(VLOOKUP($A85&amp;$B85,'9'!$L$10:$M$49,2,FALSE),0)</f>
        <v>0</v>
      </c>
      <c r="AB85" s="141">
        <f>IFERROR(VLOOKUP($A85&amp;$B85,'10'!$L$10:$M$49,2,FALSE),0)</f>
        <v>0</v>
      </c>
      <c r="AC85" s="141">
        <v>0</v>
      </c>
      <c r="AD85" s="141">
        <v>0</v>
      </c>
      <c r="AE85" s="141">
        <f>IFERROR(VLOOKUP($A85&amp;$B85,'13'!$L$10:$M$49,2,FALSE),0)</f>
        <v>0</v>
      </c>
      <c r="AF85" s="141">
        <f>IFERROR(VLOOKUP($A85&amp;$B85,'14'!$L$10:$M$49,2,FALSE),0)</f>
        <v>0</v>
      </c>
      <c r="AG85" s="149">
        <v>0</v>
      </c>
      <c r="AH85" s="166">
        <f t="shared" si="37"/>
        <v>0</v>
      </c>
      <c r="AI85" s="152">
        <f t="shared" si="38"/>
        <v>0</v>
      </c>
      <c r="AJ85" s="155"/>
      <c r="AK85" s="158"/>
      <c r="AM85" s="112" t="str">
        <f t="shared" si="39"/>
        <v/>
      </c>
      <c r="AN85" s="112">
        <f t="shared" si="40"/>
        <v>0</v>
      </c>
      <c r="AO85" s="112">
        <f t="shared" si="41"/>
        <v>0</v>
      </c>
      <c r="AP85" s="112">
        <f t="shared" si="35"/>
        <v>0</v>
      </c>
      <c r="AQ85" s="112">
        <f t="shared" si="36"/>
        <v>0</v>
      </c>
      <c r="AR85" s="112">
        <f t="shared" si="42"/>
        <v>0</v>
      </c>
      <c r="AS85" s="112">
        <f t="shared" si="43"/>
        <v>0</v>
      </c>
      <c r="AT85" s="112">
        <f t="shared" si="44"/>
        <v>0</v>
      </c>
      <c r="AU85" s="112">
        <f t="shared" si="45"/>
        <v>0</v>
      </c>
      <c r="AV85" s="112">
        <f t="shared" si="46"/>
        <v>0</v>
      </c>
      <c r="AW85" s="112">
        <f t="shared" si="47"/>
        <v>0</v>
      </c>
      <c r="AX85" s="112">
        <f t="shared" si="48"/>
        <v>0</v>
      </c>
      <c r="AY85" s="112">
        <f t="shared" si="49"/>
        <v>0</v>
      </c>
      <c r="AZ85" s="112">
        <f t="shared" si="50"/>
        <v>0</v>
      </c>
      <c r="BA85" s="112">
        <f t="shared" si="51"/>
        <v>0</v>
      </c>
      <c r="BB85" s="112"/>
    </row>
    <row r="86" spans="1:54" x14ac:dyDescent="0.2">
      <c r="A86" s="124"/>
      <c r="B86" s="16"/>
      <c r="C86" s="125"/>
      <c r="D86" s="147">
        <v>0</v>
      </c>
      <c r="E86" s="148">
        <v>0</v>
      </c>
      <c r="F86" s="148">
        <v>0</v>
      </c>
      <c r="G86" s="148">
        <v>0</v>
      </c>
      <c r="H86" s="148">
        <v>0</v>
      </c>
      <c r="I86" s="148">
        <v>0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4"/>
      <c r="P86" s="144"/>
      <c r="Q86" s="144"/>
      <c r="R86" s="144"/>
      <c r="S86" s="141">
        <f>IFERROR(VLOOKUP($A86&amp;$B86,'1'!$L$10:$M$49,2,FALSE),0)</f>
        <v>0</v>
      </c>
      <c r="T86" s="141">
        <f>IFERROR(VLOOKUP($A86&amp;$B86,'2'!$L$10:$M$49,2,FALSE),0)</f>
        <v>0</v>
      </c>
      <c r="U86" s="141">
        <v>0</v>
      </c>
      <c r="V86" s="141">
        <v>0</v>
      </c>
      <c r="W86" s="141">
        <f>IFERROR(VLOOKUP($A86&amp;$B86,'5'!$L$10:$M$49,2,FALSE),0)</f>
        <v>0</v>
      </c>
      <c r="X86" s="141">
        <v>0</v>
      </c>
      <c r="Y86" s="141">
        <f>IFERROR(VLOOKUP($A86&amp;$B86,'7'!$L$10:$M$49,2,FALSE),0)</f>
        <v>0</v>
      </c>
      <c r="Z86" s="141">
        <f>IFERROR(VLOOKUP($A86&amp;$B86,'8'!$L$10:$M$49,2,FALSE),0)</f>
        <v>0</v>
      </c>
      <c r="AA86" s="141">
        <f>IFERROR(VLOOKUP($A86&amp;$B86,'9'!$L$10:$M$49,2,FALSE),0)</f>
        <v>0</v>
      </c>
      <c r="AB86" s="141">
        <f>IFERROR(VLOOKUP($A86&amp;$B86,'10'!$L$10:$M$49,2,FALSE),0)</f>
        <v>0</v>
      </c>
      <c r="AC86" s="141">
        <v>0</v>
      </c>
      <c r="AD86" s="141">
        <v>0</v>
      </c>
      <c r="AE86" s="141">
        <f>IFERROR(VLOOKUP($A86&amp;$B86,'13'!$L$10:$M$49,2,FALSE),0)</f>
        <v>0</v>
      </c>
      <c r="AF86" s="141">
        <f>IFERROR(VLOOKUP($A86&amp;$B86,'14'!$L$10:$M$49,2,FALSE),0)</f>
        <v>0</v>
      </c>
      <c r="AG86" s="149">
        <v>0</v>
      </c>
      <c r="AH86" s="166">
        <f t="shared" si="37"/>
        <v>0</v>
      </c>
      <c r="AI86" s="152">
        <f t="shared" si="38"/>
        <v>0</v>
      </c>
      <c r="AJ86" s="155"/>
      <c r="AK86" s="158"/>
      <c r="AM86" s="112" t="str">
        <f t="shared" si="39"/>
        <v/>
      </c>
      <c r="AN86" s="112">
        <f t="shared" si="40"/>
        <v>0</v>
      </c>
      <c r="AO86" s="112">
        <f t="shared" si="41"/>
        <v>0</v>
      </c>
      <c r="AP86" s="112">
        <f t="shared" si="35"/>
        <v>0</v>
      </c>
      <c r="AQ86" s="112">
        <f t="shared" si="36"/>
        <v>0</v>
      </c>
      <c r="AR86" s="112">
        <f t="shared" si="42"/>
        <v>0</v>
      </c>
      <c r="AS86" s="112">
        <f t="shared" si="43"/>
        <v>0</v>
      </c>
      <c r="AT86" s="112">
        <f t="shared" si="44"/>
        <v>0</v>
      </c>
      <c r="AU86" s="112">
        <f t="shared" si="45"/>
        <v>0</v>
      </c>
      <c r="AV86" s="112">
        <f t="shared" si="46"/>
        <v>0</v>
      </c>
      <c r="AW86" s="112">
        <f t="shared" si="47"/>
        <v>0</v>
      </c>
      <c r="AX86" s="112">
        <f t="shared" si="48"/>
        <v>0</v>
      </c>
      <c r="AY86" s="112">
        <f t="shared" si="49"/>
        <v>0</v>
      </c>
      <c r="AZ86" s="112">
        <f t="shared" si="50"/>
        <v>0</v>
      </c>
      <c r="BA86" s="112">
        <f t="shared" si="51"/>
        <v>0</v>
      </c>
      <c r="BB86" s="112"/>
    </row>
    <row r="87" spans="1:54" x14ac:dyDescent="0.2">
      <c r="A87" s="124"/>
      <c r="B87" s="16"/>
      <c r="C87" s="125"/>
      <c r="D87" s="147">
        <v>0</v>
      </c>
      <c r="E87" s="148">
        <v>0</v>
      </c>
      <c r="F87" s="148">
        <v>0</v>
      </c>
      <c r="G87" s="148">
        <v>0</v>
      </c>
      <c r="H87" s="148">
        <v>0</v>
      </c>
      <c r="I87" s="148">
        <v>0</v>
      </c>
      <c r="J87" s="148">
        <v>0</v>
      </c>
      <c r="K87" s="148">
        <v>0</v>
      </c>
      <c r="L87" s="148">
        <v>0</v>
      </c>
      <c r="M87" s="148">
        <v>0</v>
      </c>
      <c r="N87" s="148">
        <v>0</v>
      </c>
      <c r="O87" s="144"/>
      <c r="P87" s="144"/>
      <c r="Q87" s="144"/>
      <c r="R87" s="144"/>
      <c r="S87" s="141">
        <f>IFERROR(VLOOKUP($A87&amp;$B87,'1'!$L$10:$M$49,2,FALSE),0)</f>
        <v>0</v>
      </c>
      <c r="T87" s="141">
        <f>IFERROR(VLOOKUP($A87&amp;$B87,'2'!$L$10:$M$49,2,FALSE),0)</f>
        <v>0</v>
      </c>
      <c r="U87" s="141">
        <v>0</v>
      </c>
      <c r="V87" s="141">
        <v>0</v>
      </c>
      <c r="W87" s="141">
        <f>IFERROR(VLOOKUP($A87&amp;$B87,'5'!$L$10:$M$49,2,FALSE),0)</f>
        <v>0</v>
      </c>
      <c r="X87" s="141">
        <v>0</v>
      </c>
      <c r="Y87" s="141">
        <f>IFERROR(VLOOKUP($A87&amp;$B87,'7'!$L$10:$M$49,2,FALSE),0)</f>
        <v>0</v>
      </c>
      <c r="Z87" s="141">
        <f>IFERROR(VLOOKUP($A87&amp;$B87,'8'!$L$10:$M$49,2,FALSE),0)</f>
        <v>0</v>
      </c>
      <c r="AA87" s="141">
        <f>IFERROR(VLOOKUP($A87&amp;$B87,'9'!$L$10:$M$49,2,FALSE),0)</f>
        <v>0</v>
      </c>
      <c r="AB87" s="141">
        <f>IFERROR(VLOOKUP($A87&amp;$B87,'10'!$L$10:$M$49,2,FALSE),0)</f>
        <v>0</v>
      </c>
      <c r="AC87" s="141">
        <v>0</v>
      </c>
      <c r="AD87" s="141">
        <v>0</v>
      </c>
      <c r="AE87" s="141">
        <f>IFERROR(VLOOKUP($A87&amp;$B87,'13'!$L$10:$M$49,2,FALSE),0)</f>
        <v>0</v>
      </c>
      <c r="AF87" s="141">
        <f>IFERROR(VLOOKUP($A87&amp;$B87,'14'!$L$10:$M$49,2,FALSE),0)</f>
        <v>0</v>
      </c>
      <c r="AG87" s="149">
        <v>0</v>
      </c>
      <c r="AH87" s="166">
        <f t="shared" si="37"/>
        <v>0</v>
      </c>
      <c r="AI87" s="152">
        <f t="shared" si="38"/>
        <v>0</v>
      </c>
      <c r="AJ87" s="155"/>
      <c r="AK87" s="158"/>
      <c r="AM87" s="112" t="str">
        <f t="shared" si="39"/>
        <v/>
      </c>
      <c r="AN87" s="112">
        <f t="shared" si="40"/>
        <v>0</v>
      </c>
      <c r="AO87" s="112">
        <f t="shared" si="41"/>
        <v>0</v>
      </c>
      <c r="AP87" s="112">
        <f t="shared" si="35"/>
        <v>0</v>
      </c>
      <c r="AQ87" s="112">
        <f t="shared" si="36"/>
        <v>0</v>
      </c>
      <c r="AR87" s="112">
        <f t="shared" si="42"/>
        <v>0</v>
      </c>
      <c r="AS87" s="112">
        <f t="shared" si="43"/>
        <v>0</v>
      </c>
      <c r="AT87" s="112">
        <f t="shared" si="44"/>
        <v>0</v>
      </c>
      <c r="AU87" s="112">
        <f t="shared" si="45"/>
        <v>0</v>
      </c>
      <c r="AV87" s="112">
        <f t="shared" si="46"/>
        <v>0</v>
      </c>
      <c r="AW87" s="112">
        <f t="shared" si="47"/>
        <v>0</v>
      </c>
      <c r="AX87" s="112">
        <f t="shared" si="48"/>
        <v>0</v>
      </c>
      <c r="AY87" s="112">
        <f t="shared" si="49"/>
        <v>0</v>
      </c>
      <c r="AZ87" s="112">
        <f t="shared" si="50"/>
        <v>0</v>
      </c>
      <c r="BA87" s="112">
        <f t="shared" si="51"/>
        <v>0</v>
      </c>
      <c r="BB87" s="112"/>
    </row>
    <row r="88" spans="1:54" x14ac:dyDescent="0.2">
      <c r="A88" s="124"/>
      <c r="B88" s="16"/>
      <c r="C88" s="125"/>
      <c r="D88" s="147">
        <v>0</v>
      </c>
      <c r="E88" s="148">
        <v>0</v>
      </c>
      <c r="F88" s="148">
        <v>0</v>
      </c>
      <c r="G88" s="148">
        <v>0</v>
      </c>
      <c r="H88" s="148">
        <v>0</v>
      </c>
      <c r="I88" s="148">
        <v>0</v>
      </c>
      <c r="J88" s="148">
        <v>0</v>
      </c>
      <c r="K88" s="148">
        <v>0</v>
      </c>
      <c r="L88" s="148">
        <v>0</v>
      </c>
      <c r="M88" s="148">
        <v>0</v>
      </c>
      <c r="N88" s="148">
        <v>0</v>
      </c>
      <c r="O88" s="144"/>
      <c r="P88" s="144"/>
      <c r="Q88" s="144"/>
      <c r="R88" s="144"/>
      <c r="S88" s="141">
        <f>IFERROR(VLOOKUP($A88&amp;$B88,'1'!$L$10:$M$49,2,FALSE),0)</f>
        <v>0</v>
      </c>
      <c r="T88" s="141">
        <f>IFERROR(VLOOKUP($A88&amp;$B88,'2'!$L$10:$M$49,2,FALSE),0)</f>
        <v>0</v>
      </c>
      <c r="U88" s="141">
        <v>0</v>
      </c>
      <c r="V88" s="141">
        <v>0</v>
      </c>
      <c r="W88" s="141">
        <f>IFERROR(VLOOKUP($A88&amp;$B88,'5'!$L$10:$M$49,2,FALSE),0)</f>
        <v>0</v>
      </c>
      <c r="X88" s="141">
        <v>0</v>
      </c>
      <c r="Y88" s="141">
        <f>IFERROR(VLOOKUP($A88&amp;$B88,'7'!$L$10:$M$49,2,FALSE),0)</f>
        <v>0</v>
      </c>
      <c r="Z88" s="141">
        <f>IFERROR(VLOOKUP($A88&amp;$B88,'8'!$L$10:$M$49,2,FALSE),0)</f>
        <v>0</v>
      </c>
      <c r="AA88" s="141">
        <f>IFERROR(VLOOKUP($A88&amp;$B88,'9'!$L$10:$M$49,2,FALSE),0)</f>
        <v>0</v>
      </c>
      <c r="AB88" s="141">
        <f>IFERROR(VLOOKUP($A88&amp;$B88,'10'!$L$10:$M$49,2,FALSE),0)</f>
        <v>0</v>
      </c>
      <c r="AC88" s="141">
        <v>0</v>
      </c>
      <c r="AD88" s="141">
        <v>0</v>
      </c>
      <c r="AE88" s="141">
        <f>IFERROR(VLOOKUP($A88&amp;$B88,'13'!$L$10:$M$49,2,FALSE),0)</f>
        <v>0</v>
      </c>
      <c r="AF88" s="141">
        <f>IFERROR(VLOOKUP($A88&amp;$B88,'14'!$L$10:$M$49,2,FALSE),0)</f>
        <v>0</v>
      </c>
      <c r="AG88" s="149">
        <v>0</v>
      </c>
      <c r="AH88" s="166">
        <f t="shared" si="37"/>
        <v>0</v>
      </c>
      <c r="AI88" s="152">
        <f t="shared" si="38"/>
        <v>0</v>
      </c>
      <c r="AJ88" s="155"/>
      <c r="AK88" s="158"/>
      <c r="AM88" s="112" t="str">
        <f t="shared" si="39"/>
        <v/>
      </c>
      <c r="AN88" s="112">
        <f t="shared" si="40"/>
        <v>0</v>
      </c>
      <c r="AO88" s="112">
        <f t="shared" si="41"/>
        <v>0</v>
      </c>
      <c r="AP88" s="112">
        <f t="shared" si="35"/>
        <v>0</v>
      </c>
      <c r="AQ88" s="112">
        <f t="shared" si="36"/>
        <v>0</v>
      </c>
      <c r="AR88" s="112">
        <f t="shared" si="42"/>
        <v>0</v>
      </c>
      <c r="AS88" s="112">
        <f t="shared" si="43"/>
        <v>0</v>
      </c>
      <c r="AT88" s="112">
        <f t="shared" si="44"/>
        <v>0</v>
      </c>
      <c r="AU88" s="112">
        <f t="shared" si="45"/>
        <v>0</v>
      </c>
      <c r="AV88" s="112">
        <f t="shared" si="46"/>
        <v>0</v>
      </c>
      <c r="AW88" s="112">
        <f t="shared" si="47"/>
        <v>0</v>
      </c>
      <c r="AX88" s="112">
        <f t="shared" si="48"/>
        <v>0</v>
      </c>
      <c r="AY88" s="112">
        <f t="shared" si="49"/>
        <v>0</v>
      </c>
      <c r="AZ88" s="112">
        <f t="shared" si="50"/>
        <v>0</v>
      </c>
      <c r="BA88" s="112">
        <f t="shared" si="51"/>
        <v>0</v>
      </c>
      <c r="BB88" s="112"/>
    </row>
    <row r="89" spans="1:54" x14ac:dyDescent="0.2">
      <c r="A89" s="124"/>
      <c r="B89" s="16"/>
      <c r="C89" s="125"/>
      <c r="D89" s="147">
        <v>0</v>
      </c>
      <c r="E89" s="148">
        <v>0</v>
      </c>
      <c r="F89" s="148">
        <v>0</v>
      </c>
      <c r="G89" s="148">
        <v>0</v>
      </c>
      <c r="H89" s="148">
        <v>0</v>
      </c>
      <c r="I89" s="148">
        <v>0</v>
      </c>
      <c r="J89" s="148">
        <v>0</v>
      </c>
      <c r="K89" s="148">
        <v>0</v>
      </c>
      <c r="L89" s="148">
        <v>0</v>
      </c>
      <c r="M89" s="148">
        <v>0</v>
      </c>
      <c r="N89" s="148">
        <v>0</v>
      </c>
      <c r="O89" s="144"/>
      <c r="P89" s="144"/>
      <c r="Q89" s="144"/>
      <c r="R89" s="144"/>
      <c r="S89" s="141">
        <f>IFERROR(VLOOKUP($A89&amp;$B89,'1'!$L$10:$M$49,2,FALSE),0)</f>
        <v>0</v>
      </c>
      <c r="T89" s="141">
        <f>IFERROR(VLOOKUP($A89&amp;$B89,'2'!$L$10:$M$49,2,FALSE),0)</f>
        <v>0</v>
      </c>
      <c r="U89" s="141">
        <v>0</v>
      </c>
      <c r="V89" s="141">
        <v>0</v>
      </c>
      <c r="W89" s="141">
        <f>IFERROR(VLOOKUP($A89&amp;$B89,'5'!$L$10:$M$49,2,FALSE),0)</f>
        <v>0</v>
      </c>
      <c r="X89" s="141">
        <v>0</v>
      </c>
      <c r="Y89" s="141">
        <f>IFERROR(VLOOKUP($A89&amp;$B89,'7'!$L$10:$M$49,2,FALSE),0)</f>
        <v>0</v>
      </c>
      <c r="Z89" s="141">
        <f>IFERROR(VLOOKUP($A89&amp;$B89,'8'!$L$10:$M$49,2,FALSE),0)</f>
        <v>0</v>
      </c>
      <c r="AA89" s="141">
        <f>IFERROR(VLOOKUP($A89&amp;$B89,'9'!$L$10:$M$49,2,FALSE),0)</f>
        <v>0</v>
      </c>
      <c r="AB89" s="141">
        <f>IFERROR(VLOOKUP($A89&amp;$B89,'10'!$L$10:$M$49,2,FALSE),0)</f>
        <v>0</v>
      </c>
      <c r="AC89" s="141">
        <v>0</v>
      </c>
      <c r="AD89" s="141">
        <v>0</v>
      </c>
      <c r="AE89" s="141">
        <f>IFERROR(VLOOKUP($A89&amp;$B89,'13'!$L$10:$M$49,2,FALSE),0)</f>
        <v>0</v>
      </c>
      <c r="AF89" s="141">
        <f>IFERROR(VLOOKUP($A89&amp;$B89,'14'!$L$10:$M$49,2,FALSE),0)</f>
        <v>0</v>
      </c>
      <c r="AG89" s="149">
        <v>0</v>
      </c>
      <c r="AH89" s="166">
        <f t="shared" si="37"/>
        <v>0</v>
      </c>
      <c r="AI89" s="152">
        <f t="shared" si="38"/>
        <v>0</v>
      </c>
      <c r="AJ89" s="155"/>
      <c r="AK89" s="158"/>
      <c r="AM89" s="112" t="str">
        <f t="shared" si="39"/>
        <v/>
      </c>
      <c r="AN89" s="112">
        <f t="shared" si="40"/>
        <v>0</v>
      </c>
      <c r="AO89" s="112">
        <f t="shared" si="41"/>
        <v>0</v>
      </c>
      <c r="AP89" s="112">
        <f t="shared" si="35"/>
        <v>0</v>
      </c>
      <c r="AQ89" s="112">
        <f t="shared" si="36"/>
        <v>0</v>
      </c>
      <c r="AR89" s="112">
        <f t="shared" si="42"/>
        <v>0</v>
      </c>
      <c r="AS89" s="112">
        <f t="shared" si="43"/>
        <v>0</v>
      </c>
      <c r="AT89" s="112">
        <f t="shared" si="44"/>
        <v>0</v>
      </c>
      <c r="AU89" s="112">
        <f t="shared" si="45"/>
        <v>0</v>
      </c>
      <c r="AV89" s="112">
        <f t="shared" si="46"/>
        <v>0</v>
      </c>
      <c r="AW89" s="112">
        <f t="shared" si="47"/>
        <v>0</v>
      </c>
      <c r="AX89" s="112">
        <f t="shared" si="48"/>
        <v>0</v>
      </c>
      <c r="AY89" s="112">
        <f t="shared" si="49"/>
        <v>0</v>
      </c>
      <c r="AZ89" s="112">
        <f t="shared" si="50"/>
        <v>0</v>
      </c>
      <c r="BA89" s="112">
        <f t="shared" si="51"/>
        <v>0</v>
      </c>
      <c r="BB89" s="112"/>
    </row>
    <row r="90" spans="1:54" x14ac:dyDescent="0.2">
      <c r="A90" s="124"/>
      <c r="B90" s="16"/>
      <c r="C90" s="125"/>
      <c r="D90" s="147">
        <v>0</v>
      </c>
      <c r="E90" s="148">
        <v>0</v>
      </c>
      <c r="F90" s="148">
        <v>0</v>
      </c>
      <c r="G90" s="148">
        <v>0</v>
      </c>
      <c r="H90" s="148">
        <v>0</v>
      </c>
      <c r="I90" s="148">
        <v>0</v>
      </c>
      <c r="J90" s="148">
        <v>0</v>
      </c>
      <c r="K90" s="148">
        <v>0</v>
      </c>
      <c r="L90" s="148">
        <v>0</v>
      </c>
      <c r="M90" s="148">
        <v>0</v>
      </c>
      <c r="N90" s="148">
        <v>0</v>
      </c>
      <c r="O90" s="144"/>
      <c r="P90" s="144"/>
      <c r="Q90" s="144"/>
      <c r="R90" s="144"/>
      <c r="S90" s="141">
        <f>IFERROR(VLOOKUP($A90&amp;$B90,'1'!$L$10:$M$49,2,FALSE),0)</f>
        <v>0</v>
      </c>
      <c r="T90" s="141">
        <f>IFERROR(VLOOKUP($A90&amp;$B90,'2'!$L$10:$M$49,2,FALSE),0)</f>
        <v>0</v>
      </c>
      <c r="U90" s="141">
        <v>0</v>
      </c>
      <c r="V90" s="141">
        <v>0</v>
      </c>
      <c r="W90" s="141">
        <f>IFERROR(VLOOKUP($A90&amp;$B90,'5'!$L$10:$M$49,2,FALSE),0)</f>
        <v>0</v>
      </c>
      <c r="X90" s="141">
        <v>0</v>
      </c>
      <c r="Y90" s="141">
        <f>IFERROR(VLOOKUP($A90&amp;$B90,'7'!$L$10:$M$49,2,FALSE),0)</f>
        <v>0</v>
      </c>
      <c r="Z90" s="141">
        <f>IFERROR(VLOOKUP($A90&amp;$B90,'8'!$L$10:$M$49,2,FALSE),0)</f>
        <v>0</v>
      </c>
      <c r="AA90" s="141">
        <f>IFERROR(VLOOKUP($A90&amp;$B90,'9'!$L$10:$M$49,2,FALSE),0)</f>
        <v>0</v>
      </c>
      <c r="AB90" s="141">
        <f>IFERROR(VLOOKUP($A90&amp;$B90,'10'!$L$10:$M$49,2,FALSE),0)</f>
        <v>0</v>
      </c>
      <c r="AC90" s="141">
        <v>0</v>
      </c>
      <c r="AD90" s="141">
        <v>0</v>
      </c>
      <c r="AE90" s="141">
        <f>IFERROR(VLOOKUP($A90&amp;$B90,'13'!$L$10:$M$49,2,FALSE),0)</f>
        <v>0</v>
      </c>
      <c r="AF90" s="141">
        <f>IFERROR(VLOOKUP($A90&amp;$B90,'14'!$L$10:$M$49,2,FALSE),0)</f>
        <v>0</v>
      </c>
      <c r="AG90" s="149">
        <v>0</v>
      </c>
      <c r="AH90" s="166">
        <f t="shared" si="37"/>
        <v>0</v>
      </c>
      <c r="AI90" s="152">
        <f t="shared" si="38"/>
        <v>0</v>
      </c>
      <c r="AJ90" s="155"/>
      <c r="AK90" s="158"/>
      <c r="AM90" s="112" t="str">
        <f t="shared" si="39"/>
        <v/>
      </c>
      <c r="AN90" s="112">
        <f t="shared" si="40"/>
        <v>0</v>
      </c>
      <c r="AO90" s="112">
        <f t="shared" si="41"/>
        <v>0</v>
      </c>
      <c r="AP90" s="112">
        <f t="shared" si="35"/>
        <v>0</v>
      </c>
      <c r="AQ90" s="112">
        <f t="shared" si="36"/>
        <v>0</v>
      </c>
      <c r="AR90" s="112">
        <f t="shared" si="42"/>
        <v>0</v>
      </c>
      <c r="AS90" s="112">
        <f t="shared" si="43"/>
        <v>0</v>
      </c>
      <c r="AT90" s="112">
        <f t="shared" si="44"/>
        <v>0</v>
      </c>
      <c r="AU90" s="112">
        <f t="shared" si="45"/>
        <v>0</v>
      </c>
      <c r="AV90" s="112">
        <f t="shared" si="46"/>
        <v>0</v>
      </c>
      <c r="AW90" s="112">
        <f t="shared" si="47"/>
        <v>0</v>
      </c>
      <c r="AX90" s="112">
        <f t="shared" si="48"/>
        <v>0</v>
      </c>
      <c r="AY90" s="112">
        <f t="shared" si="49"/>
        <v>0</v>
      </c>
      <c r="AZ90" s="112">
        <f t="shared" si="50"/>
        <v>0</v>
      </c>
      <c r="BA90" s="112">
        <f t="shared" si="51"/>
        <v>0</v>
      </c>
      <c r="BB90" s="112"/>
    </row>
    <row r="91" spans="1:54" x14ac:dyDescent="0.2">
      <c r="A91" s="124"/>
      <c r="B91" s="16"/>
      <c r="C91" s="125"/>
      <c r="D91" s="147">
        <v>0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4"/>
      <c r="P91" s="144"/>
      <c r="Q91" s="144"/>
      <c r="R91" s="144"/>
      <c r="S91" s="141">
        <f>IFERROR(VLOOKUP($A91&amp;$B91,'1'!$L$10:$M$49,2,FALSE),0)</f>
        <v>0</v>
      </c>
      <c r="T91" s="141">
        <f>IFERROR(VLOOKUP($A91&amp;$B91,'2'!$L$10:$M$49,2,FALSE),0)</f>
        <v>0</v>
      </c>
      <c r="U91" s="141">
        <v>0</v>
      </c>
      <c r="V91" s="141">
        <v>0</v>
      </c>
      <c r="W91" s="141">
        <f>IFERROR(VLOOKUP($A91&amp;$B91,'5'!$L$10:$M$49,2,FALSE),0)</f>
        <v>0</v>
      </c>
      <c r="X91" s="141">
        <v>0</v>
      </c>
      <c r="Y91" s="141">
        <f>IFERROR(VLOOKUP($A91&amp;$B91,'7'!$L$10:$M$49,2,FALSE),0)</f>
        <v>0</v>
      </c>
      <c r="Z91" s="141">
        <f>IFERROR(VLOOKUP($A91&amp;$B91,'8'!$L$10:$M$49,2,FALSE),0)</f>
        <v>0</v>
      </c>
      <c r="AA91" s="141">
        <f>IFERROR(VLOOKUP($A91&amp;$B91,'9'!$L$10:$M$49,2,FALSE),0)</f>
        <v>0</v>
      </c>
      <c r="AB91" s="141">
        <f>IFERROR(VLOOKUP($A91&amp;$B91,'10'!$L$10:$M$49,2,FALSE),0)</f>
        <v>0</v>
      </c>
      <c r="AC91" s="141">
        <v>0</v>
      </c>
      <c r="AD91" s="141">
        <v>0</v>
      </c>
      <c r="AE91" s="141">
        <f>IFERROR(VLOOKUP($A91&amp;$B91,'13'!$L$10:$M$49,2,FALSE),0)</f>
        <v>0</v>
      </c>
      <c r="AF91" s="141">
        <f>IFERROR(VLOOKUP($A91&amp;$B91,'14'!$L$10:$M$49,2,FALSE),0)</f>
        <v>0</v>
      </c>
      <c r="AG91" s="149">
        <v>0</v>
      </c>
      <c r="AH91" s="166">
        <f t="shared" si="37"/>
        <v>0</v>
      </c>
      <c r="AI91" s="152">
        <f t="shared" si="38"/>
        <v>0</v>
      </c>
      <c r="AJ91" s="155"/>
      <c r="AK91" s="158"/>
      <c r="AM91" s="112" t="str">
        <f t="shared" si="39"/>
        <v/>
      </c>
      <c r="AN91" s="112">
        <f t="shared" si="40"/>
        <v>0</v>
      </c>
      <c r="AO91" s="112">
        <f t="shared" si="41"/>
        <v>0</v>
      </c>
      <c r="AP91" s="112">
        <f t="shared" si="35"/>
        <v>0</v>
      </c>
      <c r="AQ91" s="112">
        <f t="shared" si="36"/>
        <v>0</v>
      </c>
      <c r="AR91" s="112">
        <f t="shared" si="42"/>
        <v>0</v>
      </c>
      <c r="AS91" s="112">
        <f t="shared" si="43"/>
        <v>0</v>
      </c>
      <c r="AT91" s="112">
        <f t="shared" si="44"/>
        <v>0</v>
      </c>
      <c r="AU91" s="112">
        <f t="shared" si="45"/>
        <v>0</v>
      </c>
      <c r="AV91" s="112">
        <f t="shared" si="46"/>
        <v>0</v>
      </c>
      <c r="AW91" s="112">
        <f t="shared" si="47"/>
        <v>0</v>
      </c>
      <c r="AX91" s="112">
        <f t="shared" si="48"/>
        <v>0</v>
      </c>
      <c r="AY91" s="112">
        <f t="shared" si="49"/>
        <v>0</v>
      </c>
      <c r="AZ91" s="112">
        <f t="shared" si="50"/>
        <v>0</v>
      </c>
      <c r="BA91" s="112">
        <f t="shared" si="51"/>
        <v>0</v>
      </c>
      <c r="BB91" s="112"/>
    </row>
    <row r="92" spans="1:54" x14ac:dyDescent="0.2">
      <c r="A92" s="131"/>
      <c r="B92" s="20"/>
      <c r="C92" s="129"/>
      <c r="D92" s="147">
        <v>0</v>
      </c>
      <c r="E92" s="148">
        <v>0</v>
      </c>
      <c r="F92" s="148">
        <v>0</v>
      </c>
      <c r="G92" s="148">
        <v>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4"/>
      <c r="P92" s="144"/>
      <c r="Q92" s="144"/>
      <c r="R92" s="144"/>
      <c r="S92" s="141">
        <f>IFERROR(VLOOKUP($A92&amp;$B92,'1'!$L$10:$M$49,2,FALSE),0)</f>
        <v>0</v>
      </c>
      <c r="T92" s="141">
        <f>IFERROR(VLOOKUP($A92&amp;$B92,'2'!$L$10:$M$49,2,FALSE),0)</f>
        <v>0</v>
      </c>
      <c r="U92" s="141">
        <v>0</v>
      </c>
      <c r="V92" s="141">
        <v>0</v>
      </c>
      <c r="W92" s="141">
        <f>IFERROR(VLOOKUP($A92&amp;$B92,'5'!$L$10:$M$49,2,FALSE),0)</f>
        <v>0</v>
      </c>
      <c r="X92" s="141">
        <v>0</v>
      </c>
      <c r="Y92" s="141">
        <f>IFERROR(VLOOKUP($A92&amp;$B92,'7'!$L$10:$M$49,2,FALSE),0)</f>
        <v>0</v>
      </c>
      <c r="Z92" s="141">
        <f>IFERROR(VLOOKUP($A92&amp;$B92,'8'!$L$10:$M$49,2,FALSE),0)</f>
        <v>0</v>
      </c>
      <c r="AA92" s="141">
        <f>IFERROR(VLOOKUP($A92&amp;$B92,'9'!$L$10:$M$49,2,FALSE),0)</f>
        <v>0</v>
      </c>
      <c r="AB92" s="141">
        <f>IFERROR(VLOOKUP($A92&amp;$B92,'10'!$L$10:$M$49,2,FALSE),0)</f>
        <v>0</v>
      </c>
      <c r="AC92" s="141">
        <v>0</v>
      </c>
      <c r="AD92" s="141">
        <v>0</v>
      </c>
      <c r="AE92" s="141">
        <f>IFERROR(VLOOKUP($A92&amp;$B92,'13'!$L$10:$M$49,2,FALSE),0)</f>
        <v>0</v>
      </c>
      <c r="AF92" s="141">
        <f>IFERROR(VLOOKUP($A92&amp;$B92,'14'!$L$10:$M$49,2,FALSE),0)</f>
        <v>0</v>
      </c>
      <c r="AG92" s="149">
        <v>0</v>
      </c>
      <c r="AH92" s="166">
        <f t="shared" si="37"/>
        <v>0</v>
      </c>
      <c r="AI92" s="152">
        <f t="shared" si="38"/>
        <v>0</v>
      </c>
      <c r="AJ92" s="155"/>
      <c r="AK92" s="158"/>
      <c r="AM92" s="112" t="str">
        <f t="shared" si="39"/>
        <v/>
      </c>
      <c r="AN92" s="112">
        <f t="shared" si="40"/>
        <v>0</v>
      </c>
      <c r="AO92" s="112">
        <f t="shared" si="41"/>
        <v>0</v>
      </c>
      <c r="AP92" s="112">
        <f t="shared" si="35"/>
        <v>0</v>
      </c>
      <c r="AQ92" s="112">
        <f t="shared" si="36"/>
        <v>0</v>
      </c>
      <c r="AR92" s="112">
        <f t="shared" si="42"/>
        <v>0</v>
      </c>
      <c r="AS92" s="112">
        <f t="shared" si="43"/>
        <v>0</v>
      </c>
      <c r="AT92" s="112">
        <f t="shared" si="44"/>
        <v>0</v>
      </c>
      <c r="AU92" s="112">
        <f t="shared" si="45"/>
        <v>0</v>
      </c>
      <c r="AV92" s="112">
        <f t="shared" si="46"/>
        <v>0</v>
      </c>
      <c r="AW92" s="112">
        <f t="shared" si="47"/>
        <v>0</v>
      </c>
      <c r="AX92" s="112">
        <f t="shared" si="48"/>
        <v>0</v>
      </c>
      <c r="AY92" s="112">
        <f t="shared" si="49"/>
        <v>0</v>
      </c>
      <c r="AZ92" s="112">
        <f t="shared" si="50"/>
        <v>0</v>
      </c>
      <c r="BA92" s="112">
        <f t="shared" si="51"/>
        <v>0</v>
      </c>
      <c r="BB92" s="112"/>
    </row>
    <row r="93" spans="1:54" x14ac:dyDescent="0.2">
      <c r="A93" s="124"/>
      <c r="B93" s="16"/>
      <c r="C93" s="125"/>
      <c r="D93" s="147">
        <v>0</v>
      </c>
      <c r="E93" s="148">
        <v>0</v>
      </c>
      <c r="F93" s="148">
        <v>0</v>
      </c>
      <c r="G93" s="148"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4"/>
      <c r="P93" s="144"/>
      <c r="Q93" s="144"/>
      <c r="R93" s="144"/>
      <c r="S93" s="141">
        <f>IFERROR(VLOOKUP($A93&amp;$B93,'1'!$L$10:$M$49,2,FALSE),0)</f>
        <v>0</v>
      </c>
      <c r="T93" s="141">
        <f>IFERROR(VLOOKUP($A93&amp;$B93,'2'!$L$10:$M$49,2,FALSE),0)</f>
        <v>0</v>
      </c>
      <c r="U93" s="141">
        <v>0</v>
      </c>
      <c r="V93" s="141">
        <v>0</v>
      </c>
      <c r="W93" s="141">
        <f>IFERROR(VLOOKUP($A93&amp;$B93,'5'!$L$10:$M$49,2,FALSE),0)</f>
        <v>0</v>
      </c>
      <c r="X93" s="141">
        <v>0</v>
      </c>
      <c r="Y93" s="141">
        <f>IFERROR(VLOOKUP($A93&amp;$B93,'7'!$L$10:$M$49,2,FALSE),0)</f>
        <v>0</v>
      </c>
      <c r="Z93" s="141">
        <f>IFERROR(VLOOKUP($A93&amp;$B93,'8'!$L$10:$M$49,2,FALSE),0)</f>
        <v>0</v>
      </c>
      <c r="AA93" s="141">
        <f>IFERROR(VLOOKUP($A93&amp;$B93,'9'!$L$10:$M$49,2,FALSE),0)</f>
        <v>0</v>
      </c>
      <c r="AB93" s="141">
        <f>IFERROR(VLOOKUP($A93&amp;$B93,'10'!$L$10:$M$49,2,FALSE),0)</f>
        <v>0</v>
      </c>
      <c r="AC93" s="141">
        <v>0</v>
      </c>
      <c r="AD93" s="141">
        <v>0</v>
      </c>
      <c r="AE93" s="141">
        <f>IFERROR(VLOOKUP($A93&amp;$B93,'13'!$L$10:$M$49,2,FALSE),0)</f>
        <v>0</v>
      </c>
      <c r="AF93" s="141">
        <f>IFERROR(VLOOKUP($A93&amp;$B93,'14'!$L$10:$M$49,2,FALSE),0)</f>
        <v>0</v>
      </c>
      <c r="AG93" s="149">
        <v>0</v>
      </c>
      <c r="AH93" s="166">
        <f t="shared" si="37"/>
        <v>0</v>
      </c>
      <c r="AI93" s="152">
        <f t="shared" si="38"/>
        <v>0</v>
      </c>
      <c r="AJ93" s="155"/>
      <c r="AK93" s="158"/>
      <c r="AM93" s="112" t="str">
        <f t="shared" si="39"/>
        <v/>
      </c>
      <c r="AN93" s="112">
        <f t="shared" si="40"/>
        <v>0</v>
      </c>
      <c r="AO93" s="112">
        <f t="shared" si="41"/>
        <v>0</v>
      </c>
      <c r="AP93" s="112">
        <f t="shared" si="35"/>
        <v>0</v>
      </c>
      <c r="AQ93" s="112">
        <f t="shared" si="36"/>
        <v>0</v>
      </c>
      <c r="AR93" s="112">
        <f t="shared" si="42"/>
        <v>0</v>
      </c>
      <c r="AS93" s="112">
        <f t="shared" si="43"/>
        <v>0</v>
      </c>
      <c r="AT93" s="112">
        <f t="shared" si="44"/>
        <v>0</v>
      </c>
      <c r="AU93" s="112">
        <f t="shared" si="45"/>
        <v>0</v>
      </c>
      <c r="AV93" s="112">
        <f t="shared" si="46"/>
        <v>0</v>
      </c>
      <c r="AW93" s="112">
        <f t="shared" si="47"/>
        <v>0</v>
      </c>
      <c r="AX93" s="112">
        <f t="shared" si="48"/>
        <v>0</v>
      </c>
      <c r="AY93" s="112">
        <f t="shared" si="49"/>
        <v>0</v>
      </c>
      <c r="AZ93" s="112">
        <f t="shared" si="50"/>
        <v>0</v>
      </c>
      <c r="BA93" s="112">
        <f t="shared" si="51"/>
        <v>0</v>
      </c>
      <c r="BB93" s="112"/>
    </row>
    <row r="94" spans="1:54" x14ac:dyDescent="0.2">
      <c r="A94" s="124"/>
      <c r="B94" s="16"/>
      <c r="C94" s="125"/>
      <c r="D94" s="147">
        <v>0</v>
      </c>
      <c r="E94" s="148">
        <v>0</v>
      </c>
      <c r="F94" s="148">
        <v>0</v>
      </c>
      <c r="G94" s="148">
        <v>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4"/>
      <c r="P94" s="144"/>
      <c r="Q94" s="144"/>
      <c r="R94" s="144"/>
      <c r="S94" s="141">
        <f>IFERROR(VLOOKUP($A94&amp;$B94,'1'!$L$10:$M$49,2,FALSE),0)</f>
        <v>0</v>
      </c>
      <c r="T94" s="141">
        <f>IFERROR(VLOOKUP($A94&amp;$B94,'2'!$L$10:$M$49,2,FALSE),0)</f>
        <v>0</v>
      </c>
      <c r="U94" s="141">
        <v>0</v>
      </c>
      <c r="V94" s="141">
        <v>0</v>
      </c>
      <c r="W94" s="141">
        <f>IFERROR(VLOOKUP($A94&amp;$B94,'5'!$L$10:$M$49,2,FALSE),0)</f>
        <v>0</v>
      </c>
      <c r="X94" s="141">
        <v>0</v>
      </c>
      <c r="Y94" s="141">
        <f>IFERROR(VLOOKUP($A94&amp;$B94,'7'!$L$10:$M$49,2,FALSE),0)</f>
        <v>0</v>
      </c>
      <c r="Z94" s="141">
        <f>IFERROR(VLOOKUP($A94&amp;$B94,'8'!$L$10:$M$49,2,FALSE),0)</f>
        <v>0</v>
      </c>
      <c r="AA94" s="141">
        <f>IFERROR(VLOOKUP($A94&amp;$B94,'9'!$L$10:$M$49,2,FALSE),0)</f>
        <v>0</v>
      </c>
      <c r="AB94" s="141">
        <f>IFERROR(VLOOKUP($A94&amp;$B94,'10'!$L$10:$M$49,2,FALSE),0)</f>
        <v>0</v>
      </c>
      <c r="AC94" s="141">
        <v>0</v>
      </c>
      <c r="AD94" s="141">
        <v>0</v>
      </c>
      <c r="AE94" s="141">
        <f>IFERROR(VLOOKUP($A94&amp;$B94,'13'!$L$10:$M$49,2,FALSE),0)</f>
        <v>0</v>
      </c>
      <c r="AF94" s="141">
        <f>IFERROR(VLOOKUP($A94&amp;$B94,'14'!$L$10:$M$49,2,FALSE),0)</f>
        <v>0</v>
      </c>
      <c r="AG94" s="149">
        <v>0</v>
      </c>
      <c r="AH94" s="166">
        <f t="shared" si="37"/>
        <v>0</v>
      </c>
      <c r="AI94" s="152">
        <f t="shared" si="38"/>
        <v>0</v>
      </c>
      <c r="AJ94" s="155"/>
      <c r="AK94" s="158"/>
      <c r="AM94" s="112" t="str">
        <f t="shared" si="39"/>
        <v/>
      </c>
      <c r="AN94" s="112">
        <f t="shared" si="40"/>
        <v>0</v>
      </c>
      <c r="AO94" s="112">
        <f t="shared" si="41"/>
        <v>0</v>
      </c>
      <c r="AP94" s="112">
        <f t="shared" si="35"/>
        <v>0</v>
      </c>
      <c r="AQ94" s="112">
        <f t="shared" si="36"/>
        <v>0</v>
      </c>
      <c r="AR94" s="112">
        <f t="shared" si="42"/>
        <v>0</v>
      </c>
      <c r="AS94" s="112">
        <f t="shared" si="43"/>
        <v>0</v>
      </c>
      <c r="AT94" s="112">
        <f t="shared" si="44"/>
        <v>0</v>
      </c>
      <c r="AU94" s="112">
        <f t="shared" si="45"/>
        <v>0</v>
      </c>
      <c r="AV94" s="112">
        <f t="shared" si="46"/>
        <v>0</v>
      </c>
      <c r="AW94" s="112">
        <f t="shared" si="47"/>
        <v>0</v>
      </c>
      <c r="AX94" s="112">
        <f t="shared" si="48"/>
        <v>0</v>
      </c>
      <c r="AY94" s="112">
        <f t="shared" si="49"/>
        <v>0</v>
      </c>
      <c r="AZ94" s="112">
        <f t="shared" si="50"/>
        <v>0</v>
      </c>
      <c r="BA94" s="112">
        <f t="shared" si="51"/>
        <v>0</v>
      </c>
      <c r="BB94" s="112"/>
    </row>
    <row r="95" spans="1:54" x14ac:dyDescent="0.2">
      <c r="A95" s="124"/>
      <c r="B95" s="16"/>
      <c r="C95" s="129"/>
      <c r="D95" s="147">
        <v>0</v>
      </c>
      <c r="E95" s="148">
        <v>0</v>
      </c>
      <c r="F95" s="148">
        <v>0</v>
      </c>
      <c r="G95" s="148"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4"/>
      <c r="P95" s="144"/>
      <c r="Q95" s="144"/>
      <c r="R95" s="144"/>
      <c r="S95" s="141">
        <f>IFERROR(VLOOKUP($A95&amp;$B95,'1'!$L$10:$M$49,2,FALSE),0)</f>
        <v>0</v>
      </c>
      <c r="T95" s="141">
        <f>IFERROR(VLOOKUP($A95&amp;$B95,'2'!$L$10:$M$49,2,FALSE),0)</f>
        <v>0</v>
      </c>
      <c r="U95" s="141">
        <v>0</v>
      </c>
      <c r="V95" s="141">
        <v>0</v>
      </c>
      <c r="W95" s="141">
        <f>IFERROR(VLOOKUP($A95&amp;$B95,'5'!$L$10:$M$49,2,FALSE),0)</f>
        <v>0</v>
      </c>
      <c r="X95" s="141">
        <v>0</v>
      </c>
      <c r="Y95" s="141">
        <f>IFERROR(VLOOKUP($A95&amp;$B95,'7'!$L$10:$M$49,2,FALSE),0)</f>
        <v>0</v>
      </c>
      <c r="Z95" s="141">
        <f>IFERROR(VLOOKUP($A95&amp;$B95,'8'!$L$10:$M$49,2,FALSE),0)</f>
        <v>0</v>
      </c>
      <c r="AA95" s="141">
        <f>IFERROR(VLOOKUP($A95&amp;$B95,'9'!$L$10:$M$49,2,FALSE),0)</f>
        <v>0</v>
      </c>
      <c r="AB95" s="141">
        <f>IFERROR(VLOOKUP($A95&amp;$B95,'10'!$L$10:$M$49,2,FALSE),0)</f>
        <v>0</v>
      </c>
      <c r="AC95" s="141">
        <v>0</v>
      </c>
      <c r="AD95" s="141">
        <v>0</v>
      </c>
      <c r="AE95" s="141">
        <f>IFERROR(VLOOKUP($A95&amp;$B95,'13'!$L$10:$M$49,2,FALSE),0)</f>
        <v>0</v>
      </c>
      <c r="AF95" s="141">
        <f>IFERROR(VLOOKUP($A95&amp;$B95,'14'!$L$10:$M$49,2,FALSE),0)</f>
        <v>0</v>
      </c>
      <c r="AG95" s="149">
        <v>0</v>
      </c>
      <c r="AH95" s="166">
        <f t="shared" si="37"/>
        <v>0</v>
      </c>
      <c r="AI95" s="152">
        <f t="shared" si="38"/>
        <v>0</v>
      </c>
      <c r="AJ95" s="155"/>
      <c r="AK95" s="158"/>
      <c r="AM95" s="112" t="str">
        <f t="shared" si="39"/>
        <v/>
      </c>
      <c r="AN95" s="112">
        <f t="shared" si="40"/>
        <v>0</v>
      </c>
      <c r="AO95" s="112">
        <f t="shared" si="41"/>
        <v>0</v>
      </c>
      <c r="AP95" s="112">
        <f t="shared" si="35"/>
        <v>0</v>
      </c>
      <c r="AQ95" s="112">
        <f t="shared" si="36"/>
        <v>0</v>
      </c>
      <c r="AR95" s="112">
        <f t="shared" si="42"/>
        <v>0</v>
      </c>
      <c r="AS95" s="112">
        <f t="shared" si="43"/>
        <v>0</v>
      </c>
      <c r="AT95" s="112">
        <f t="shared" si="44"/>
        <v>0</v>
      </c>
      <c r="AU95" s="112">
        <f t="shared" si="45"/>
        <v>0</v>
      </c>
      <c r="AV95" s="112">
        <f t="shared" si="46"/>
        <v>0</v>
      </c>
      <c r="AW95" s="112">
        <f t="shared" si="47"/>
        <v>0</v>
      </c>
      <c r="AX95" s="112">
        <f t="shared" si="48"/>
        <v>0</v>
      </c>
      <c r="AY95" s="112">
        <f t="shared" si="49"/>
        <v>0</v>
      </c>
      <c r="AZ95" s="112">
        <f t="shared" si="50"/>
        <v>0</v>
      </c>
      <c r="BA95" s="112">
        <f t="shared" si="51"/>
        <v>0</v>
      </c>
      <c r="BB95" s="112"/>
    </row>
    <row r="96" spans="1:54" x14ac:dyDescent="0.2">
      <c r="A96" s="124"/>
      <c r="B96" s="16"/>
      <c r="C96" s="129"/>
      <c r="D96" s="147">
        <v>0</v>
      </c>
      <c r="E96" s="148">
        <v>0</v>
      </c>
      <c r="F96" s="148">
        <v>0</v>
      </c>
      <c r="G96" s="148">
        <v>0</v>
      </c>
      <c r="H96" s="148">
        <v>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4"/>
      <c r="P96" s="144"/>
      <c r="Q96" s="144"/>
      <c r="R96" s="144"/>
      <c r="S96" s="141">
        <f>IFERROR(VLOOKUP($A96&amp;$B96,'1'!$L$10:$M$49,2,FALSE),0)</f>
        <v>0</v>
      </c>
      <c r="T96" s="141">
        <f>IFERROR(VLOOKUP($A96&amp;$B96,'2'!$L$10:$M$49,2,FALSE),0)</f>
        <v>0</v>
      </c>
      <c r="U96" s="141">
        <v>0</v>
      </c>
      <c r="V96" s="141">
        <v>0</v>
      </c>
      <c r="W96" s="141">
        <f>IFERROR(VLOOKUP($A96&amp;$B96,'5'!$L$10:$M$49,2,FALSE),0)</f>
        <v>0</v>
      </c>
      <c r="X96" s="141">
        <v>0</v>
      </c>
      <c r="Y96" s="141">
        <f>IFERROR(VLOOKUP($A96&amp;$B96,'7'!$L$10:$M$49,2,FALSE),0)</f>
        <v>0</v>
      </c>
      <c r="Z96" s="141">
        <f>IFERROR(VLOOKUP($A96&amp;$B96,'8'!$L$10:$M$49,2,FALSE),0)</f>
        <v>0</v>
      </c>
      <c r="AA96" s="141">
        <f>IFERROR(VLOOKUP($A96&amp;$B96,'9'!$L$10:$M$49,2,FALSE),0)</f>
        <v>0</v>
      </c>
      <c r="AB96" s="141">
        <f>IFERROR(VLOOKUP($A96&amp;$B96,'10'!$L$10:$M$49,2,FALSE),0)</f>
        <v>0</v>
      </c>
      <c r="AC96" s="141">
        <v>0</v>
      </c>
      <c r="AD96" s="141">
        <v>0</v>
      </c>
      <c r="AE96" s="141">
        <f>IFERROR(VLOOKUP($A96&amp;$B96,'13'!$L$10:$M$49,2,FALSE),0)</f>
        <v>0</v>
      </c>
      <c r="AF96" s="141">
        <f>IFERROR(VLOOKUP($A96&amp;$B96,'14'!$L$10:$M$49,2,FALSE),0)</f>
        <v>0</v>
      </c>
      <c r="AG96" s="149">
        <v>0</v>
      </c>
      <c r="AH96" s="166">
        <f t="shared" si="37"/>
        <v>0</v>
      </c>
      <c r="AI96" s="152">
        <f t="shared" si="38"/>
        <v>0</v>
      </c>
      <c r="AJ96" s="155"/>
      <c r="AK96" s="158"/>
      <c r="AM96" s="112" t="str">
        <f t="shared" si="39"/>
        <v/>
      </c>
      <c r="AN96" s="112">
        <f t="shared" si="40"/>
        <v>0</v>
      </c>
      <c r="AO96" s="112">
        <f t="shared" si="41"/>
        <v>0</v>
      </c>
      <c r="AP96" s="112">
        <f t="shared" si="35"/>
        <v>0</v>
      </c>
      <c r="AQ96" s="112">
        <f t="shared" si="36"/>
        <v>0</v>
      </c>
      <c r="AR96" s="112">
        <f t="shared" si="42"/>
        <v>0</v>
      </c>
      <c r="AS96" s="112">
        <f t="shared" si="43"/>
        <v>0</v>
      </c>
      <c r="AT96" s="112">
        <f t="shared" si="44"/>
        <v>0</v>
      </c>
      <c r="AU96" s="112">
        <f t="shared" si="45"/>
        <v>0</v>
      </c>
      <c r="AV96" s="112">
        <f t="shared" si="46"/>
        <v>0</v>
      </c>
      <c r="AW96" s="112">
        <f t="shared" si="47"/>
        <v>0</v>
      </c>
      <c r="AX96" s="112">
        <f t="shared" si="48"/>
        <v>0</v>
      </c>
      <c r="AY96" s="112">
        <f t="shared" si="49"/>
        <v>0</v>
      </c>
      <c r="AZ96" s="112">
        <f t="shared" si="50"/>
        <v>0</v>
      </c>
      <c r="BA96" s="112">
        <f t="shared" si="51"/>
        <v>0</v>
      </c>
      <c r="BB96" s="112"/>
    </row>
    <row r="97" spans="1:54" x14ac:dyDescent="0.2">
      <c r="A97" s="124"/>
      <c r="B97" s="16"/>
      <c r="C97" s="129"/>
      <c r="D97" s="147">
        <v>0</v>
      </c>
      <c r="E97" s="148">
        <v>0</v>
      </c>
      <c r="F97" s="148">
        <v>0</v>
      </c>
      <c r="G97" s="148"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4"/>
      <c r="P97" s="144"/>
      <c r="Q97" s="144"/>
      <c r="R97" s="144"/>
      <c r="S97" s="141">
        <f>IFERROR(VLOOKUP($A97&amp;$B97,'1'!$L$10:$M$49,2,FALSE),0)</f>
        <v>0</v>
      </c>
      <c r="T97" s="141">
        <f>IFERROR(VLOOKUP($A97&amp;$B97,'2'!$L$10:$M$49,2,FALSE),0)</f>
        <v>0</v>
      </c>
      <c r="U97" s="141">
        <v>0</v>
      </c>
      <c r="V97" s="141">
        <v>0</v>
      </c>
      <c r="W97" s="141">
        <f>IFERROR(VLOOKUP($A97&amp;$B97,'5'!$L$10:$M$49,2,FALSE),0)</f>
        <v>0</v>
      </c>
      <c r="X97" s="141">
        <v>0</v>
      </c>
      <c r="Y97" s="141">
        <f>IFERROR(VLOOKUP($A97&amp;$B97,'7'!$L$10:$M$49,2,FALSE),0)</f>
        <v>0</v>
      </c>
      <c r="Z97" s="141">
        <f>IFERROR(VLOOKUP($A97&amp;$B97,'8'!$L$10:$M$49,2,FALSE),0)</f>
        <v>0</v>
      </c>
      <c r="AA97" s="141">
        <f>IFERROR(VLOOKUP($A97&amp;$B97,'9'!$L$10:$M$49,2,FALSE),0)</f>
        <v>0</v>
      </c>
      <c r="AB97" s="141">
        <f>IFERROR(VLOOKUP($A97&amp;$B97,'10'!$L$10:$M$49,2,FALSE),0)</f>
        <v>0</v>
      </c>
      <c r="AC97" s="141">
        <v>0</v>
      </c>
      <c r="AD97" s="141">
        <v>0</v>
      </c>
      <c r="AE97" s="141">
        <f>IFERROR(VLOOKUP($A97&amp;$B97,'13'!$L$10:$M$49,2,FALSE),0)</f>
        <v>0</v>
      </c>
      <c r="AF97" s="141">
        <f>IFERROR(VLOOKUP($A97&amp;$B97,'14'!$L$10:$M$49,2,FALSE),0)</f>
        <v>0</v>
      </c>
      <c r="AG97" s="149">
        <v>0</v>
      </c>
      <c r="AH97" s="166">
        <f t="shared" si="37"/>
        <v>0</v>
      </c>
      <c r="AI97" s="152">
        <f t="shared" si="38"/>
        <v>0</v>
      </c>
      <c r="AJ97" s="155"/>
      <c r="AK97" s="158"/>
      <c r="AM97" s="112" t="str">
        <f t="shared" si="39"/>
        <v/>
      </c>
      <c r="AN97" s="112">
        <f t="shared" si="40"/>
        <v>0</v>
      </c>
      <c r="AO97" s="112">
        <f t="shared" si="41"/>
        <v>0</v>
      </c>
      <c r="AP97" s="112">
        <f t="shared" ref="AP97:AP133" si="52">LARGE($F97:$S97,1)+LARGE($F97:$S97,2)+LARGE($F97:$S97,3)</f>
        <v>0</v>
      </c>
      <c r="AQ97" s="112">
        <f t="shared" ref="AQ97:AQ133" si="53">LARGE($G97:$S97,1)+LARGE($G97:$S97,2)+LARGE($G97:$S97,3)</f>
        <v>0</v>
      </c>
      <c r="AR97" s="112">
        <f t="shared" si="42"/>
        <v>0</v>
      </c>
      <c r="AS97" s="112">
        <f t="shared" si="43"/>
        <v>0</v>
      </c>
      <c r="AT97" s="112">
        <f t="shared" si="44"/>
        <v>0</v>
      </c>
      <c r="AU97" s="112">
        <f t="shared" si="45"/>
        <v>0</v>
      </c>
      <c r="AV97" s="112">
        <f t="shared" si="46"/>
        <v>0</v>
      </c>
      <c r="AW97" s="112">
        <f t="shared" si="47"/>
        <v>0</v>
      </c>
      <c r="AX97" s="112">
        <f t="shared" si="48"/>
        <v>0</v>
      </c>
      <c r="AY97" s="112">
        <f t="shared" si="49"/>
        <v>0</v>
      </c>
      <c r="AZ97" s="112">
        <f t="shared" si="50"/>
        <v>0</v>
      </c>
      <c r="BA97" s="112">
        <f t="shared" si="51"/>
        <v>0</v>
      </c>
      <c r="BB97" s="112"/>
    </row>
    <row r="98" spans="1:54" x14ac:dyDescent="0.2">
      <c r="A98" s="124"/>
      <c r="B98" s="16"/>
      <c r="C98" s="129"/>
      <c r="D98" s="147">
        <v>0</v>
      </c>
      <c r="E98" s="148">
        <v>0</v>
      </c>
      <c r="F98" s="148">
        <v>0</v>
      </c>
      <c r="G98" s="148">
        <v>0</v>
      </c>
      <c r="H98" s="148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4"/>
      <c r="P98" s="144"/>
      <c r="Q98" s="144"/>
      <c r="R98" s="144"/>
      <c r="S98" s="141">
        <f>IFERROR(VLOOKUP($A98&amp;$B98,'1'!$L$10:$M$49,2,FALSE),0)</f>
        <v>0</v>
      </c>
      <c r="T98" s="141">
        <f>IFERROR(VLOOKUP($A98&amp;$B98,'2'!$L$10:$M$49,2,FALSE),0)</f>
        <v>0</v>
      </c>
      <c r="U98" s="141">
        <v>0</v>
      </c>
      <c r="V98" s="141">
        <v>0</v>
      </c>
      <c r="W98" s="141">
        <f>IFERROR(VLOOKUP($A98&amp;$B98,'5'!$L$10:$M$49,2,FALSE),0)</f>
        <v>0</v>
      </c>
      <c r="X98" s="141">
        <v>0</v>
      </c>
      <c r="Y98" s="141">
        <f>IFERROR(VLOOKUP($A98&amp;$B98,'7'!$L$10:$M$49,2,FALSE),0)</f>
        <v>0</v>
      </c>
      <c r="Z98" s="141">
        <f>IFERROR(VLOOKUP($A98&amp;$B98,'8'!$L$10:$M$49,2,FALSE),0)</f>
        <v>0</v>
      </c>
      <c r="AA98" s="141">
        <f>IFERROR(VLOOKUP($A98&amp;$B98,'9'!$L$10:$M$49,2,FALSE),0)</f>
        <v>0</v>
      </c>
      <c r="AB98" s="141">
        <f>IFERROR(VLOOKUP($A98&amp;$B98,'10'!$L$10:$M$49,2,FALSE),0)</f>
        <v>0</v>
      </c>
      <c r="AC98" s="141">
        <v>0</v>
      </c>
      <c r="AD98" s="141">
        <v>0</v>
      </c>
      <c r="AE98" s="141">
        <f>IFERROR(VLOOKUP($A98&amp;$B98,'13'!$L$10:$M$49,2,FALSE),0)</f>
        <v>0</v>
      </c>
      <c r="AF98" s="141">
        <f>IFERROR(VLOOKUP($A98&amp;$B98,'14'!$L$10:$M$49,2,FALSE),0)</f>
        <v>0</v>
      </c>
      <c r="AG98" s="149">
        <v>0</v>
      </c>
      <c r="AH98" s="166">
        <f t="shared" si="37"/>
        <v>0</v>
      </c>
      <c r="AI98" s="152">
        <f t="shared" si="38"/>
        <v>0</v>
      </c>
      <c r="AJ98" s="155"/>
      <c r="AK98" s="158"/>
      <c r="AM98" s="112" t="str">
        <f t="shared" si="39"/>
        <v/>
      </c>
      <c r="AN98" s="112">
        <f t="shared" si="40"/>
        <v>0</v>
      </c>
      <c r="AO98" s="112">
        <f t="shared" si="41"/>
        <v>0</v>
      </c>
      <c r="AP98" s="112">
        <f t="shared" si="52"/>
        <v>0</v>
      </c>
      <c r="AQ98" s="112">
        <f t="shared" si="53"/>
        <v>0</v>
      </c>
      <c r="AR98" s="112">
        <f t="shared" si="42"/>
        <v>0</v>
      </c>
      <c r="AS98" s="112">
        <f t="shared" si="43"/>
        <v>0</v>
      </c>
      <c r="AT98" s="112">
        <f t="shared" si="44"/>
        <v>0</v>
      </c>
      <c r="AU98" s="112">
        <f t="shared" si="45"/>
        <v>0</v>
      </c>
      <c r="AV98" s="112">
        <f t="shared" si="46"/>
        <v>0</v>
      </c>
      <c r="AW98" s="112">
        <f t="shared" si="47"/>
        <v>0</v>
      </c>
      <c r="AX98" s="112">
        <f t="shared" si="48"/>
        <v>0</v>
      </c>
      <c r="AY98" s="112">
        <f t="shared" si="49"/>
        <v>0</v>
      </c>
      <c r="AZ98" s="112">
        <f t="shared" si="50"/>
        <v>0</v>
      </c>
      <c r="BA98" s="112">
        <f t="shared" si="51"/>
        <v>0</v>
      </c>
      <c r="BB98" s="112"/>
    </row>
    <row r="99" spans="1:54" x14ac:dyDescent="0.2">
      <c r="A99" s="132"/>
      <c r="B99" s="21"/>
      <c r="C99" s="133"/>
      <c r="D99" s="147">
        <v>0</v>
      </c>
      <c r="E99" s="148">
        <v>0</v>
      </c>
      <c r="F99" s="148">
        <v>0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4"/>
      <c r="P99" s="144"/>
      <c r="Q99" s="144"/>
      <c r="R99" s="144"/>
      <c r="S99" s="141">
        <f>IFERROR(VLOOKUP($A99&amp;$B99,'1'!$L$10:$M$49,2,FALSE),0)</f>
        <v>0</v>
      </c>
      <c r="T99" s="141">
        <f>IFERROR(VLOOKUP($A99&amp;$B99,'2'!$L$10:$M$49,2,FALSE),0)</f>
        <v>0</v>
      </c>
      <c r="U99" s="141">
        <v>0</v>
      </c>
      <c r="V99" s="141">
        <v>0</v>
      </c>
      <c r="W99" s="141">
        <f>IFERROR(VLOOKUP($A99&amp;$B99,'5'!$L$10:$M$49,2,FALSE),0)</f>
        <v>0</v>
      </c>
      <c r="X99" s="141">
        <v>0</v>
      </c>
      <c r="Y99" s="141">
        <f>IFERROR(VLOOKUP($A99&amp;$B99,'7'!$L$10:$M$49,2,FALSE),0)</f>
        <v>0</v>
      </c>
      <c r="Z99" s="141">
        <f>IFERROR(VLOOKUP($A99&amp;$B99,'8'!$L$10:$M$49,2,FALSE),0)</f>
        <v>0</v>
      </c>
      <c r="AA99" s="141">
        <f>IFERROR(VLOOKUP($A99&amp;$B99,'9'!$L$10:$M$49,2,FALSE),0)</f>
        <v>0</v>
      </c>
      <c r="AB99" s="141">
        <f>IFERROR(VLOOKUP($A99&amp;$B99,'10'!$L$10:$M$49,2,FALSE),0)</f>
        <v>0</v>
      </c>
      <c r="AC99" s="141">
        <v>0</v>
      </c>
      <c r="AD99" s="141">
        <v>0</v>
      </c>
      <c r="AE99" s="141">
        <f>IFERROR(VLOOKUP($A99&amp;$B99,'13'!$L$10:$M$49,2,FALSE),0)</f>
        <v>0</v>
      </c>
      <c r="AF99" s="141">
        <f>IFERROR(VLOOKUP($A99&amp;$B99,'14'!$L$10:$M$49,2,FALSE),0)</f>
        <v>0</v>
      </c>
      <c r="AG99" s="149">
        <v>0</v>
      </c>
      <c r="AH99" s="166">
        <f t="shared" si="37"/>
        <v>0</v>
      </c>
      <c r="AI99" s="152">
        <f t="shared" si="38"/>
        <v>0</v>
      </c>
      <c r="AJ99" s="155"/>
      <c r="AK99" s="158"/>
      <c r="AM99" s="112" t="str">
        <f t="shared" si="39"/>
        <v/>
      </c>
      <c r="AN99" s="112">
        <f t="shared" si="40"/>
        <v>0</v>
      </c>
      <c r="AO99" s="112">
        <f t="shared" si="41"/>
        <v>0</v>
      </c>
      <c r="AP99" s="112">
        <f t="shared" si="52"/>
        <v>0</v>
      </c>
      <c r="AQ99" s="112">
        <f t="shared" si="53"/>
        <v>0</v>
      </c>
      <c r="AR99" s="112">
        <f t="shared" si="42"/>
        <v>0</v>
      </c>
      <c r="AS99" s="112">
        <f t="shared" si="43"/>
        <v>0</v>
      </c>
      <c r="AT99" s="112">
        <f t="shared" si="44"/>
        <v>0</v>
      </c>
      <c r="AU99" s="112">
        <f t="shared" si="45"/>
        <v>0</v>
      </c>
      <c r="AV99" s="112">
        <f t="shared" si="46"/>
        <v>0</v>
      </c>
      <c r="AW99" s="112">
        <f t="shared" si="47"/>
        <v>0</v>
      </c>
      <c r="AX99" s="112">
        <f t="shared" si="48"/>
        <v>0</v>
      </c>
      <c r="AY99" s="112">
        <f t="shared" si="49"/>
        <v>0</v>
      </c>
      <c r="AZ99" s="112">
        <f t="shared" si="50"/>
        <v>0</v>
      </c>
      <c r="BA99" s="112">
        <f t="shared" si="51"/>
        <v>0</v>
      </c>
      <c r="BB99" s="112"/>
    </row>
    <row r="100" spans="1:54" x14ac:dyDescent="0.2">
      <c r="A100" s="132"/>
      <c r="B100" s="21"/>
      <c r="C100" s="133"/>
      <c r="D100" s="147">
        <v>0</v>
      </c>
      <c r="E100" s="148">
        <v>0</v>
      </c>
      <c r="F100" s="148">
        <v>0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4"/>
      <c r="P100" s="144"/>
      <c r="Q100" s="144"/>
      <c r="R100" s="144"/>
      <c r="S100" s="141">
        <f>IFERROR(VLOOKUP($A100&amp;$B100,'1'!$L$10:$M$49,2,FALSE),0)</f>
        <v>0</v>
      </c>
      <c r="T100" s="141">
        <f>IFERROR(VLOOKUP($A100&amp;$B100,'2'!$L$10:$M$49,2,FALSE),0)</f>
        <v>0</v>
      </c>
      <c r="U100" s="141">
        <v>0</v>
      </c>
      <c r="V100" s="141">
        <v>0</v>
      </c>
      <c r="W100" s="141">
        <f>IFERROR(VLOOKUP($A100&amp;$B100,'5'!$L$10:$M$49,2,FALSE),0)</f>
        <v>0</v>
      </c>
      <c r="X100" s="141">
        <v>0</v>
      </c>
      <c r="Y100" s="141">
        <f>IFERROR(VLOOKUP($A100&amp;$B100,'7'!$L$10:$M$49,2,FALSE),0)</f>
        <v>0</v>
      </c>
      <c r="Z100" s="141">
        <f>IFERROR(VLOOKUP($A100&amp;$B100,'8'!$L$10:$M$49,2,FALSE),0)</f>
        <v>0</v>
      </c>
      <c r="AA100" s="141">
        <f>IFERROR(VLOOKUP($A100&amp;$B100,'9'!$L$10:$M$49,2,FALSE),0)</f>
        <v>0</v>
      </c>
      <c r="AB100" s="141">
        <f>IFERROR(VLOOKUP($A100&amp;$B100,'10'!$L$10:$M$49,2,FALSE),0)</f>
        <v>0</v>
      </c>
      <c r="AC100" s="141">
        <v>0</v>
      </c>
      <c r="AD100" s="141">
        <v>0</v>
      </c>
      <c r="AE100" s="141">
        <f>IFERROR(VLOOKUP($A100&amp;$B100,'13'!$L$10:$M$49,2,FALSE),0)</f>
        <v>0</v>
      </c>
      <c r="AF100" s="141">
        <f>IFERROR(VLOOKUP($A100&amp;$B100,'14'!$L$10:$M$49,2,FALSE),0)</f>
        <v>0</v>
      </c>
      <c r="AG100" s="149">
        <v>0</v>
      </c>
      <c r="AH100" s="166">
        <f t="shared" si="37"/>
        <v>0</v>
      </c>
      <c r="AI100" s="152">
        <f t="shared" si="38"/>
        <v>0</v>
      </c>
      <c r="AJ100" s="155"/>
      <c r="AK100" s="158"/>
      <c r="AM100" s="112" t="str">
        <f t="shared" si="39"/>
        <v/>
      </c>
      <c r="AN100" s="112">
        <f t="shared" si="40"/>
        <v>0</v>
      </c>
      <c r="AO100" s="112">
        <f t="shared" si="41"/>
        <v>0</v>
      </c>
      <c r="AP100" s="112">
        <f t="shared" si="52"/>
        <v>0</v>
      </c>
      <c r="AQ100" s="112">
        <f t="shared" si="53"/>
        <v>0</v>
      </c>
      <c r="AR100" s="112">
        <f t="shared" si="42"/>
        <v>0</v>
      </c>
      <c r="AS100" s="112">
        <f t="shared" si="43"/>
        <v>0</v>
      </c>
      <c r="AT100" s="112">
        <f t="shared" si="44"/>
        <v>0</v>
      </c>
      <c r="AU100" s="112">
        <f t="shared" si="45"/>
        <v>0</v>
      </c>
      <c r="AV100" s="112">
        <f t="shared" si="46"/>
        <v>0</v>
      </c>
      <c r="AW100" s="112">
        <f t="shared" si="47"/>
        <v>0</v>
      </c>
      <c r="AX100" s="112">
        <f t="shared" si="48"/>
        <v>0</v>
      </c>
      <c r="AY100" s="112">
        <f t="shared" si="49"/>
        <v>0</v>
      </c>
      <c r="AZ100" s="112">
        <f t="shared" si="50"/>
        <v>0</v>
      </c>
      <c r="BA100" s="112">
        <f t="shared" si="51"/>
        <v>0</v>
      </c>
      <c r="BB100" s="112"/>
    </row>
    <row r="101" spans="1:54" x14ac:dyDescent="0.2">
      <c r="A101" s="124"/>
      <c r="B101" s="16"/>
      <c r="C101" s="129"/>
      <c r="D101" s="147">
        <v>0</v>
      </c>
      <c r="E101" s="148">
        <v>0</v>
      </c>
      <c r="F101" s="148">
        <v>0</v>
      </c>
      <c r="G101" s="148">
        <v>0</v>
      </c>
      <c r="H101" s="148">
        <v>0</v>
      </c>
      <c r="I101" s="148">
        <v>0</v>
      </c>
      <c r="J101" s="148">
        <v>0</v>
      </c>
      <c r="K101" s="148">
        <v>0</v>
      </c>
      <c r="L101" s="148">
        <v>0</v>
      </c>
      <c r="M101" s="148">
        <v>0</v>
      </c>
      <c r="N101" s="148">
        <v>0</v>
      </c>
      <c r="O101" s="144"/>
      <c r="P101" s="144"/>
      <c r="Q101" s="144"/>
      <c r="R101" s="144"/>
      <c r="S101" s="141">
        <f>IFERROR(VLOOKUP($A101&amp;$B101,'1'!$L$10:$M$49,2,FALSE),0)</f>
        <v>0</v>
      </c>
      <c r="T101" s="141">
        <f>IFERROR(VLOOKUP($A101&amp;$B101,'2'!$L$10:$M$49,2,FALSE),0)</f>
        <v>0</v>
      </c>
      <c r="U101" s="141">
        <v>0</v>
      </c>
      <c r="V101" s="141">
        <v>0</v>
      </c>
      <c r="W101" s="141">
        <f>IFERROR(VLOOKUP($A101&amp;$B101,'5'!$L$10:$M$49,2,FALSE),0)</f>
        <v>0</v>
      </c>
      <c r="X101" s="141">
        <v>0</v>
      </c>
      <c r="Y101" s="141">
        <f>IFERROR(VLOOKUP($A101&amp;$B101,'7'!$L$10:$M$49,2,FALSE),0)</f>
        <v>0</v>
      </c>
      <c r="Z101" s="141">
        <f>IFERROR(VLOOKUP($A101&amp;$B101,'8'!$L$10:$M$49,2,FALSE),0)</f>
        <v>0</v>
      </c>
      <c r="AA101" s="141">
        <f>IFERROR(VLOOKUP($A101&amp;$B101,'9'!$L$10:$M$49,2,FALSE),0)</f>
        <v>0</v>
      </c>
      <c r="AB101" s="141">
        <f>IFERROR(VLOOKUP($A101&amp;$B101,'10'!$L$10:$M$49,2,FALSE),0)</f>
        <v>0</v>
      </c>
      <c r="AC101" s="141">
        <v>0</v>
      </c>
      <c r="AD101" s="141">
        <v>0</v>
      </c>
      <c r="AE101" s="141">
        <f>IFERROR(VLOOKUP($A101&amp;$B101,'13'!$L$10:$M$49,2,FALSE),0)</f>
        <v>0</v>
      </c>
      <c r="AF101" s="141">
        <f>IFERROR(VLOOKUP($A101&amp;$B101,'14'!$L$10:$M$49,2,FALSE),0)</f>
        <v>0</v>
      </c>
      <c r="AG101" s="149">
        <v>0</v>
      </c>
      <c r="AH101" s="166">
        <f t="shared" si="37"/>
        <v>0</v>
      </c>
      <c r="AI101" s="152">
        <f t="shared" si="38"/>
        <v>0</v>
      </c>
      <c r="AJ101" s="155"/>
      <c r="AK101" s="158"/>
      <c r="AM101" s="112" t="str">
        <f t="shared" si="39"/>
        <v/>
      </c>
      <c r="AN101" s="112">
        <f t="shared" si="40"/>
        <v>0</v>
      </c>
      <c r="AO101" s="112">
        <f t="shared" si="41"/>
        <v>0</v>
      </c>
      <c r="AP101" s="112">
        <f t="shared" si="52"/>
        <v>0</v>
      </c>
      <c r="AQ101" s="112">
        <f t="shared" si="53"/>
        <v>0</v>
      </c>
      <c r="AR101" s="112">
        <f t="shared" si="42"/>
        <v>0</v>
      </c>
      <c r="AS101" s="112">
        <f t="shared" si="43"/>
        <v>0</v>
      </c>
      <c r="AT101" s="112">
        <f t="shared" si="44"/>
        <v>0</v>
      </c>
      <c r="AU101" s="112">
        <f t="shared" si="45"/>
        <v>0</v>
      </c>
      <c r="AV101" s="112">
        <f t="shared" si="46"/>
        <v>0</v>
      </c>
      <c r="AW101" s="112">
        <f t="shared" si="47"/>
        <v>0</v>
      </c>
      <c r="AX101" s="112">
        <f t="shared" si="48"/>
        <v>0</v>
      </c>
      <c r="AY101" s="112">
        <f t="shared" si="49"/>
        <v>0</v>
      </c>
      <c r="AZ101" s="112">
        <f t="shared" si="50"/>
        <v>0</v>
      </c>
      <c r="BA101" s="112">
        <f t="shared" si="51"/>
        <v>0</v>
      </c>
      <c r="BB101" s="112"/>
    </row>
    <row r="102" spans="1:54" x14ac:dyDescent="0.2">
      <c r="A102" s="124"/>
      <c r="B102" s="16"/>
      <c r="C102" s="129"/>
      <c r="D102" s="147">
        <v>0</v>
      </c>
      <c r="E102" s="148">
        <v>0</v>
      </c>
      <c r="F102" s="148">
        <v>0</v>
      </c>
      <c r="G102" s="148">
        <v>0</v>
      </c>
      <c r="H102" s="148">
        <v>0</v>
      </c>
      <c r="I102" s="148">
        <v>0</v>
      </c>
      <c r="J102" s="148">
        <v>0</v>
      </c>
      <c r="K102" s="148">
        <v>0</v>
      </c>
      <c r="L102" s="148">
        <v>0</v>
      </c>
      <c r="M102" s="148">
        <v>0</v>
      </c>
      <c r="N102" s="148">
        <v>0</v>
      </c>
      <c r="O102" s="144"/>
      <c r="P102" s="144"/>
      <c r="Q102" s="144"/>
      <c r="R102" s="144"/>
      <c r="S102" s="141">
        <f>IFERROR(VLOOKUP($A102&amp;$B102,'1'!$L$10:$M$49,2,FALSE),0)</f>
        <v>0</v>
      </c>
      <c r="T102" s="141">
        <f>IFERROR(VLOOKUP($A102&amp;$B102,'2'!$L$10:$M$49,2,FALSE),0)</f>
        <v>0</v>
      </c>
      <c r="U102" s="141">
        <v>0</v>
      </c>
      <c r="V102" s="141">
        <v>0</v>
      </c>
      <c r="W102" s="141">
        <f>IFERROR(VLOOKUP($A102&amp;$B102,'5'!$L$10:$M$49,2,FALSE),0)</f>
        <v>0</v>
      </c>
      <c r="X102" s="141">
        <v>0</v>
      </c>
      <c r="Y102" s="141">
        <f>IFERROR(VLOOKUP($A102&amp;$B102,'7'!$L$10:$M$49,2,FALSE),0)</f>
        <v>0</v>
      </c>
      <c r="Z102" s="141">
        <f>IFERROR(VLOOKUP($A102&amp;$B102,'8'!$L$10:$M$49,2,FALSE),0)</f>
        <v>0</v>
      </c>
      <c r="AA102" s="141">
        <f>IFERROR(VLOOKUP($A102&amp;$B102,'9'!$L$10:$M$49,2,FALSE),0)</f>
        <v>0</v>
      </c>
      <c r="AB102" s="141">
        <f>IFERROR(VLOOKUP($A102&amp;$B102,'10'!$L$10:$M$49,2,FALSE),0)</f>
        <v>0</v>
      </c>
      <c r="AC102" s="141">
        <v>0</v>
      </c>
      <c r="AD102" s="141">
        <v>0</v>
      </c>
      <c r="AE102" s="141">
        <f>IFERROR(VLOOKUP($A102&amp;$B102,'13'!$L$10:$M$49,2,FALSE),0)</f>
        <v>0</v>
      </c>
      <c r="AF102" s="141">
        <f>IFERROR(VLOOKUP($A102&amp;$B102,'14'!$L$10:$M$49,2,FALSE),0)</f>
        <v>0</v>
      </c>
      <c r="AG102" s="149">
        <v>0</v>
      </c>
      <c r="AH102" s="166">
        <f t="shared" ref="AH102:AH133" si="54">LARGE(S102:AG102,1)+LARGE(S102:AG102,2)+LARGE(S102:AG102,3)</f>
        <v>0</v>
      </c>
      <c r="AI102" s="152">
        <f t="shared" ref="AI102:AI133" si="55">LARGE(S102:AG102,1)+LARGE(S102:AG102,2)+LARGE(S102:AG102,3)</f>
        <v>0</v>
      </c>
      <c r="AJ102" s="155"/>
      <c r="AK102" s="158"/>
      <c r="AM102" s="112" t="str">
        <f t="shared" ref="AM102:AM133" si="56">A102&amp;B102</f>
        <v/>
      </c>
      <c r="AN102" s="112">
        <f t="shared" ref="AN102:AN133" si="57">LARGE($D102:$R102,1)+LARGE($D102:$R102,2)+LARGE($D102:$R102,3)</f>
        <v>0</v>
      </c>
      <c r="AO102" s="112">
        <f t="shared" ref="AO102:AO131" si="58">LARGE($E102:$S102,1)+LARGE($E102:$S102,2)+LARGE($E102:$S102,3)</f>
        <v>0</v>
      </c>
      <c r="AP102" s="112">
        <f t="shared" si="52"/>
        <v>0</v>
      </c>
      <c r="AQ102" s="112">
        <f t="shared" si="53"/>
        <v>0</v>
      </c>
      <c r="AR102" s="112">
        <f t="shared" ref="AR102:AR133" si="59">LARGE($G102:$V102,1)+LARGE($G102:$V102,2)+LARGE($G102:$V102,3)</f>
        <v>0</v>
      </c>
      <c r="AS102" s="112">
        <f t="shared" ref="AS102:AS133" si="60">LARGE($H102:$W102,1)+LARGE($H102:$W102,2)+LARGE($H102:$W102,3)</f>
        <v>0</v>
      </c>
      <c r="AT102" s="112">
        <f t="shared" ref="AT102:AT133" si="61">LARGE($I102:$X102,1)+LARGE($I102:$X102,2)+LARGE($I102:$X102,3)</f>
        <v>0</v>
      </c>
      <c r="AU102" s="112">
        <f t="shared" ref="AU102:AU133" si="62">LARGE($I102:$Y102,1)+LARGE($I102:$Y102,2)+LARGE($I102:$Y102,3)</f>
        <v>0</v>
      </c>
      <c r="AV102" s="112">
        <f t="shared" ref="AV102:AV133" si="63">LARGE($J102:$Z102,1)+LARGE($J102:$Z102,2)+LARGE($J102:$Z102,3)</f>
        <v>0</v>
      </c>
      <c r="AW102" s="112">
        <f t="shared" ref="AW102:AW133" si="64">LARGE($K102:$AA102,1)+LARGE($K102:$AA102,2)+LARGE($K102:$AA102,3)</f>
        <v>0</v>
      </c>
      <c r="AX102" s="112">
        <f t="shared" ref="AX102:AX133" si="65">LARGE($L102:$AB102,1)+LARGE($L102:$AB102,2)+LARGE($L102:$AB102,3)</f>
        <v>0</v>
      </c>
      <c r="AY102" s="112">
        <f t="shared" ref="AY102:AY133" si="66">LARGE($L102:$AC102,1)+LARGE($L102:$AC102,2)+LARGE($L102:$AC102,3)</f>
        <v>0</v>
      </c>
      <c r="AZ102" s="112">
        <f t="shared" si="50"/>
        <v>0</v>
      </c>
      <c r="BA102" s="112">
        <f t="shared" si="51"/>
        <v>0</v>
      </c>
      <c r="BB102" s="112"/>
    </row>
    <row r="103" spans="1:54" x14ac:dyDescent="0.2">
      <c r="A103" s="132"/>
      <c r="B103" s="21"/>
      <c r="C103" s="133"/>
      <c r="D103" s="147">
        <v>0</v>
      </c>
      <c r="E103" s="148">
        <v>0</v>
      </c>
      <c r="F103" s="148">
        <v>0</v>
      </c>
      <c r="G103" s="148">
        <v>0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4"/>
      <c r="P103" s="144"/>
      <c r="Q103" s="144"/>
      <c r="R103" s="144"/>
      <c r="S103" s="141">
        <f>IFERROR(VLOOKUP($A103&amp;$B103,'1'!$L$10:$M$49,2,FALSE),0)</f>
        <v>0</v>
      </c>
      <c r="T103" s="141">
        <f>IFERROR(VLOOKUP($A103&amp;$B103,'2'!$L$10:$M$49,2,FALSE),0)</f>
        <v>0</v>
      </c>
      <c r="U103" s="141">
        <v>0</v>
      </c>
      <c r="V103" s="141">
        <v>0</v>
      </c>
      <c r="W103" s="141">
        <f>IFERROR(VLOOKUP($A103&amp;$B103,'5'!$L$10:$M$49,2,FALSE),0)</f>
        <v>0</v>
      </c>
      <c r="X103" s="141">
        <v>0</v>
      </c>
      <c r="Y103" s="141">
        <f>IFERROR(VLOOKUP($A103&amp;$B103,'7'!$L$10:$M$49,2,FALSE),0)</f>
        <v>0</v>
      </c>
      <c r="Z103" s="141">
        <f>IFERROR(VLOOKUP($A103&amp;$B103,'8'!$L$10:$M$49,2,FALSE),0)</f>
        <v>0</v>
      </c>
      <c r="AA103" s="141">
        <f>IFERROR(VLOOKUP($A103&amp;$B103,'9'!$L$10:$M$49,2,FALSE),0)</f>
        <v>0</v>
      </c>
      <c r="AB103" s="141">
        <f>IFERROR(VLOOKUP($A103&amp;$B103,'10'!$L$10:$M$49,2,FALSE),0)</f>
        <v>0</v>
      </c>
      <c r="AC103" s="141">
        <v>0</v>
      </c>
      <c r="AD103" s="141">
        <v>0</v>
      </c>
      <c r="AE103" s="141">
        <f>IFERROR(VLOOKUP($A103&amp;$B103,'13'!$L$10:$M$49,2,FALSE),0)</f>
        <v>0</v>
      </c>
      <c r="AF103" s="141">
        <f>IFERROR(VLOOKUP($A103&amp;$B103,'14'!$L$10:$M$49,2,FALSE),0)</f>
        <v>0</v>
      </c>
      <c r="AG103" s="149">
        <v>0</v>
      </c>
      <c r="AH103" s="166">
        <f t="shared" si="54"/>
        <v>0</v>
      </c>
      <c r="AI103" s="152">
        <f t="shared" si="55"/>
        <v>0</v>
      </c>
      <c r="AJ103" s="155"/>
      <c r="AK103" s="158"/>
      <c r="AM103" s="112" t="str">
        <f t="shared" si="56"/>
        <v/>
      </c>
      <c r="AN103" s="112">
        <f t="shared" si="57"/>
        <v>0</v>
      </c>
      <c r="AO103" s="112">
        <f t="shared" si="58"/>
        <v>0</v>
      </c>
      <c r="AP103" s="112">
        <f t="shared" si="52"/>
        <v>0</v>
      </c>
      <c r="AQ103" s="112">
        <f t="shared" si="53"/>
        <v>0</v>
      </c>
      <c r="AR103" s="112">
        <f t="shared" si="59"/>
        <v>0</v>
      </c>
      <c r="AS103" s="112">
        <f t="shared" si="60"/>
        <v>0</v>
      </c>
      <c r="AT103" s="112">
        <f t="shared" si="61"/>
        <v>0</v>
      </c>
      <c r="AU103" s="112">
        <f t="shared" si="62"/>
        <v>0</v>
      </c>
      <c r="AV103" s="112">
        <f t="shared" si="63"/>
        <v>0</v>
      </c>
      <c r="AW103" s="112">
        <f t="shared" si="64"/>
        <v>0</v>
      </c>
      <c r="AX103" s="112">
        <f t="shared" si="65"/>
        <v>0</v>
      </c>
      <c r="AY103" s="112">
        <f t="shared" si="66"/>
        <v>0</v>
      </c>
      <c r="AZ103" s="112">
        <f t="shared" si="50"/>
        <v>0</v>
      </c>
      <c r="BA103" s="112">
        <f t="shared" si="51"/>
        <v>0</v>
      </c>
      <c r="BB103" s="112"/>
    </row>
    <row r="104" spans="1:54" x14ac:dyDescent="0.2">
      <c r="A104" s="132"/>
      <c r="B104" s="21"/>
      <c r="C104" s="133"/>
      <c r="D104" s="147">
        <v>0</v>
      </c>
      <c r="E104" s="148">
        <v>0</v>
      </c>
      <c r="F104" s="148">
        <v>0</v>
      </c>
      <c r="G104" s="148">
        <v>0</v>
      </c>
      <c r="H104" s="148">
        <v>0</v>
      </c>
      <c r="I104" s="148"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4"/>
      <c r="P104" s="144"/>
      <c r="Q104" s="144"/>
      <c r="R104" s="144"/>
      <c r="S104" s="141">
        <f>IFERROR(VLOOKUP($A104&amp;$B104,'1'!$L$10:$M$49,2,FALSE),0)</f>
        <v>0</v>
      </c>
      <c r="T104" s="141">
        <f>IFERROR(VLOOKUP($A104&amp;$B104,'2'!$L$10:$M$49,2,FALSE),0)</f>
        <v>0</v>
      </c>
      <c r="U104" s="141">
        <v>0</v>
      </c>
      <c r="V104" s="141">
        <v>0</v>
      </c>
      <c r="W104" s="141">
        <f>IFERROR(VLOOKUP($A104&amp;$B104,'5'!$L$10:$M$49,2,FALSE),0)</f>
        <v>0</v>
      </c>
      <c r="X104" s="141">
        <v>0</v>
      </c>
      <c r="Y104" s="141">
        <f>IFERROR(VLOOKUP($A104&amp;$B104,'7'!$L$10:$M$49,2,FALSE),0)</f>
        <v>0</v>
      </c>
      <c r="Z104" s="141">
        <f>IFERROR(VLOOKUP($A104&amp;$B104,'8'!$L$10:$M$49,2,FALSE),0)</f>
        <v>0</v>
      </c>
      <c r="AA104" s="141">
        <f>IFERROR(VLOOKUP($A104&amp;$B104,'9'!$L$10:$M$49,2,FALSE),0)</f>
        <v>0</v>
      </c>
      <c r="AB104" s="141">
        <f>IFERROR(VLOOKUP($A104&amp;$B104,'10'!$L$10:$M$49,2,FALSE),0)</f>
        <v>0</v>
      </c>
      <c r="AC104" s="141">
        <v>0</v>
      </c>
      <c r="AD104" s="141">
        <v>0</v>
      </c>
      <c r="AE104" s="141">
        <f>IFERROR(VLOOKUP($A104&amp;$B104,'13'!$L$10:$M$49,2,FALSE),0)</f>
        <v>0</v>
      </c>
      <c r="AF104" s="141">
        <f>IFERROR(VLOOKUP($A104&amp;$B104,'14'!$L$10:$M$49,2,FALSE),0)</f>
        <v>0</v>
      </c>
      <c r="AG104" s="149">
        <v>0</v>
      </c>
      <c r="AH104" s="166">
        <f t="shared" si="54"/>
        <v>0</v>
      </c>
      <c r="AI104" s="152">
        <f t="shared" si="55"/>
        <v>0</v>
      </c>
      <c r="AJ104" s="155"/>
      <c r="AK104" s="158"/>
      <c r="AM104" s="112" t="str">
        <f t="shared" si="56"/>
        <v/>
      </c>
      <c r="AN104" s="112">
        <f t="shared" si="57"/>
        <v>0</v>
      </c>
      <c r="AO104" s="112">
        <f t="shared" si="58"/>
        <v>0</v>
      </c>
      <c r="AP104" s="112">
        <f t="shared" si="52"/>
        <v>0</v>
      </c>
      <c r="AQ104" s="112">
        <f t="shared" si="53"/>
        <v>0</v>
      </c>
      <c r="AR104" s="112">
        <f t="shared" si="59"/>
        <v>0</v>
      </c>
      <c r="AS104" s="112">
        <f t="shared" si="60"/>
        <v>0</v>
      </c>
      <c r="AT104" s="112">
        <f t="shared" si="61"/>
        <v>0</v>
      </c>
      <c r="AU104" s="112">
        <f t="shared" si="62"/>
        <v>0</v>
      </c>
      <c r="AV104" s="112">
        <f t="shared" si="63"/>
        <v>0</v>
      </c>
      <c r="AW104" s="112">
        <f t="shared" si="64"/>
        <v>0</v>
      </c>
      <c r="AX104" s="112">
        <f t="shared" si="65"/>
        <v>0</v>
      </c>
      <c r="AY104" s="112">
        <f t="shared" si="66"/>
        <v>0</v>
      </c>
      <c r="AZ104" s="112">
        <f t="shared" si="50"/>
        <v>0</v>
      </c>
      <c r="BA104" s="112">
        <f t="shared" si="51"/>
        <v>0</v>
      </c>
      <c r="BB104" s="112"/>
    </row>
    <row r="105" spans="1:54" x14ac:dyDescent="0.2">
      <c r="A105" s="132"/>
      <c r="B105" s="21"/>
      <c r="C105" s="133"/>
      <c r="D105" s="147">
        <v>0</v>
      </c>
      <c r="E105" s="148">
        <v>0</v>
      </c>
      <c r="F105" s="148">
        <v>0</v>
      </c>
      <c r="G105" s="148">
        <v>0</v>
      </c>
      <c r="H105" s="148">
        <v>0</v>
      </c>
      <c r="I105" s="148">
        <v>0</v>
      </c>
      <c r="J105" s="148">
        <v>0</v>
      </c>
      <c r="K105" s="148">
        <v>0</v>
      </c>
      <c r="L105" s="148">
        <v>0</v>
      </c>
      <c r="M105" s="148">
        <v>0</v>
      </c>
      <c r="N105" s="148">
        <v>0</v>
      </c>
      <c r="O105" s="144"/>
      <c r="P105" s="144"/>
      <c r="Q105" s="144"/>
      <c r="R105" s="144"/>
      <c r="S105" s="141">
        <f>IFERROR(VLOOKUP($A105&amp;$B105,'1'!$L$10:$M$49,2,FALSE),0)</f>
        <v>0</v>
      </c>
      <c r="T105" s="141">
        <f>IFERROR(VLOOKUP($A105&amp;$B105,'2'!$L$10:$M$49,2,FALSE),0)</f>
        <v>0</v>
      </c>
      <c r="U105" s="141">
        <v>0</v>
      </c>
      <c r="V105" s="141">
        <v>0</v>
      </c>
      <c r="W105" s="141">
        <f>IFERROR(VLOOKUP($A105&amp;$B105,'5'!$L$10:$M$49,2,FALSE),0)</f>
        <v>0</v>
      </c>
      <c r="X105" s="141">
        <v>0</v>
      </c>
      <c r="Y105" s="141">
        <f>IFERROR(VLOOKUP($A105&amp;$B105,'7'!$L$10:$M$49,2,FALSE),0)</f>
        <v>0</v>
      </c>
      <c r="Z105" s="141">
        <f>IFERROR(VLOOKUP($A105&amp;$B105,'8'!$L$10:$M$49,2,FALSE),0)</f>
        <v>0</v>
      </c>
      <c r="AA105" s="141">
        <f>IFERROR(VLOOKUP($A105&amp;$B105,'9'!$L$10:$M$49,2,FALSE),0)</f>
        <v>0</v>
      </c>
      <c r="AB105" s="141">
        <f>IFERROR(VLOOKUP($A105&amp;$B105,'10'!$L$10:$M$49,2,FALSE),0)</f>
        <v>0</v>
      </c>
      <c r="AC105" s="141">
        <v>0</v>
      </c>
      <c r="AD105" s="141">
        <v>0</v>
      </c>
      <c r="AE105" s="141">
        <f>IFERROR(VLOOKUP($A105&amp;$B105,'13'!$L$10:$M$49,2,FALSE),0)</f>
        <v>0</v>
      </c>
      <c r="AF105" s="141">
        <f>IFERROR(VLOOKUP($A105&amp;$B105,'14'!$L$10:$M$49,2,FALSE),0)</f>
        <v>0</v>
      </c>
      <c r="AG105" s="149">
        <v>0</v>
      </c>
      <c r="AH105" s="166">
        <f t="shared" si="54"/>
        <v>0</v>
      </c>
      <c r="AI105" s="152">
        <f t="shared" si="55"/>
        <v>0</v>
      </c>
      <c r="AJ105" s="155"/>
      <c r="AK105" s="158"/>
      <c r="AM105" s="112" t="str">
        <f t="shared" si="56"/>
        <v/>
      </c>
      <c r="AN105" s="112">
        <f t="shared" si="57"/>
        <v>0</v>
      </c>
      <c r="AO105" s="112">
        <f t="shared" si="58"/>
        <v>0</v>
      </c>
      <c r="AP105" s="112">
        <f t="shared" si="52"/>
        <v>0</v>
      </c>
      <c r="AQ105" s="112">
        <f t="shared" si="53"/>
        <v>0</v>
      </c>
      <c r="AR105" s="112">
        <f t="shared" si="59"/>
        <v>0</v>
      </c>
      <c r="AS105" s="112">
        <f t="shared" si="60"/>
        <v>0</v>
      </c>
      <c r="AT105" s="112">
        <f t="shared" si="61"/>
        <v>0</v>
      </c>
      <c r="AU105" s="112">
        <f t="shared" si="62"/>
        <v>0</v>
      </c>
      <c r="AV105" s="112">
        <f t="shared" si="63"/>
        <v>0</v>
      </c>
      <c r="AW105" s="112">
        <f t="shared" si="64"/>
        <v>0</v>
      </c>
      <c r="AX105" s="112">
        <f t="shared" si="65"/>
        <v>0</v>
      </c>
      <c r="AY105" s="112">
        <f t="shared" si="66"/>
        <v>0</v>
      </c>
      <c r="AZ105" s="112">
        <f t="shared" si="50"/>
        <v>0</v>
      </c>
      <c r="BA105" s="112">
        <f t="shared" si="51"/>
        <v>0</v>
      </c>
      <c r="BB105" s="112"/>
    </row>
    <row r="106" spans="1:54" x14ac:dyDescent="0.2">
      <c r="A106" s="132"/>
      <c r="B106" s="21"/>
      <c r="C106" s="133"/>
      <c r="D106" s="147">
        <v>0</v>
      </c>
      <c r="E106" s="148">
        <v>0</v>
      </c>
      <c r="F106" s="148">
        <v>0</v>
      </c>
      <c r="G106" s="148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8">
        <v>0</v>
      </c>
      <c r="N106" s="148">
        <v>0</v>
      </c>
      <c r="O106" s="144"/>
      <c r="P106" s="144"/>
      <c r="Q106" s="144"/>
      <c r="R106" s="144"/>
      <c r="S106" s="141">
        <f>IFERROR(VLOOKUP($A106&amp;$B106,'1'!$L$10:$M$49,2,FALSE),0)</f>
        <v>0</v>
      </c>
      <c r="T106" s="141">
        <f>IFERROR(VLOOKUP($A106&amp;$B106,'2'!$L$10:$M$49,2,FALSE),0)</f>
        <v>0</v>
      </c>
      <c r="U106" s="141">
        <v>0</v>
      </c>
      <c r="V106" s="141">
        <v>0</v>
      </c>
      <c r="W106" s="141">
        <f>IFERROR(VLOOKUP($A106&amp;$B106,'5'!$L$10:$M$49,2,FALSE),0)</f>
        <v>0</v>
      </c>
      <c r="X106" s="141">
        <v>0</v>
      </c>
      <c r="Y106" s="141">
        <f>IFERROR(VLOOKUP($A106&amp;$B106,'7'!$L$10:$M$49,2,FALSE),0)</f>
        <v>0</v>
      </c>
      <c r="Z106" s="141">
        <f>IFERROR(VLOOKUP($A106&amp;$B106,'8'!$L$10:$M$49,2,FALSE),0)</f>
        <v>0</v>
      </c>
      <c r="AA106" s="141">
        <f>IFERROR(VLOOKUP($A106&amp;$B106,'9'!$L$10:$M$49,2,FALSE),0)</f>
        <v>0</v>
      </c>
      <c r="AB106" s="141">
        <f>IFERROR(VLOOKUP($A106&amp;$B106,'10'!$L$10:$M$49,2,FALSE),0)</f>
        <v>0</v>
      </c>
      <c r="AC106" s="141">
        <v>0</v>
      </c>
      <c r="AD106" s="141">
        <v>0</v>
      </c>
      <c r="AE106" s="141">
        <f>IFERROR(VLOOKUP($A106&amp;$B106,'13'!$L$10:$M$49,2,FALSE),0)</f>
        <v>0</v>
      </c>
      <c r="AF106" s="141">
        <f>IFERROR(VLOOKUP($A106&amp;$B106,'14'!$L$10:$M$49,2,FALSE),0)</f>
        <v>0</v>
      </c>
      <c r="AG106" s="149">
        <v>0</v>
      </c>
      <c r="AH106" s="166">
        <f t="shared" si="54"/>
        <v>0</v>
      </c>
      <c r="AI106" s="152">
        <f t="shared" si="55"/>
        <v>0</v>
      </c>
      <c r="AJ106" s="155"/>
      <c r="AK106" s="158"/>
      <c r="AM106" s="112" t="str">
        <f t="shared" si="56"/>
        <v/>
      </c>
      <c r="AN106" s="112">
        <f t="shared" si="57"/>
        <v>0</v>
      </c>
      <c r="AO106" s="112">
        <f t="shared" si="58"/>
        <v>0</v>
      </c>
      <c r="AP106" s="112">
        <f t="shared" si="52"/>
        <v>0</v>
      </c>
      <c r="AQ106" s="112">
        <f t="shared" si="53"/>
        <v>0</v>
      </c>
      <c r="AR106" s="112">
        <f t="shared" si="59"/>
        <v>0</v>
      </c>
      <c r="AS106" s="112">
        <f t="shared" si="60"/>
        <v>0</v>
      </c>
      <c r="AT106" s="112">
        <f t="shared" si="61"/>
        <v>0</v>
      </c>
      <c r="AU106" s="112">
        <f t="shared" si="62"/>
        <v>0</v>
      </c>
      <c r="AV106" s="112">
        <f t="shared" si="63"/>
        <v>0</v>
      </c>
      <c r="AW106" s="112">
        <f t="shared" si="64"/>
        <v>0</v>
      </c>
      <c r="AX106" s="112">
        <f t="shared" si="65"/>
        <v>0</v>
      </c>
      <c r="AY106" s="112">
        <f t="shared" si="66"/>
        <v>0</v>
      </c>
      <c r="AZ106" s="112">
        <f t="shared" si="50"/>
        <v>0</v>
      </c>
      <c r="BA106" s="112">
        <f t="shared" si="51"/>
        <v>0</v>
      </c>
      <c r="BB106" s="112"/>
    </row>
    <row r="107" spans="1:54" x14ac:dyDescent="0.2">
      <c r="A107" s="132"/>
      <c r="B107" s="21"/>
      <c r="C107" s="133"/>
      <c r="D107" s="147">
        <v>0</v>
      </c>
      <c r="E107" s="148">
        <v>0</v>
      </c>
      <c r="F107" s="148">
        <v>0</v>
      </c>
      <c r="G107" s="148">
        <v>0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  <c r="N107" s="148">
        <v>0</v>
      </c>
      <c r="O107" s="144"/>
      <c r="P107" s="144"/>
      <c r="Q107" s="144"/>
      <c r="R107" s="144"/>
      <c r="S107" s="141">
        <f>IFERROR(VLOOKUP($A107&amp;$B107,'1'!$L$10:$M$49,2,FALSE),0)</f>
        <v>0</v>
      </c>
      <c r="T107" s="141">
        <f>IFERROR(VLOOKUP($A107&amp;$B107,'2'!$L$10:$M$49,2,FALSE),0)</f>
        <v>0</v>
      </c>
      <c r="U107" s="141">
        <v>0</v>
      </c>
      <c r="V107" s="141">
        <v>0</v>
      </c>
      <c r="W107" s="141">
        <f>IFERROR(VLOOKUP($A107&amp;$B107,'5'!$L$10:$M$49,2,FALSE),0)</f>
        <v>0</v>
      </c>
      <c r="X107" s="141">
        <v>0</v>
      </c>
      <c r="Y107" s="141">
        <f>IFERROR(VLOOKUP($A107&amp;$B107,'7'!$L$10:$M$49,2,FALSE),0)</f>
        <v>0</v>
      </c>
      <c r="Z107" s="141">
        <f>IFERROR(VLOOKUP($A107&amp;$B107,'8'!$L$10:$M$49,2,FALSE),0)</f>
        <v>0</v>
      </c>
      <c r="AA107" s="141">
        <f>IFERROR(VLOOKUP($A107&amp;$B107,'9'!$L$10:$M$49,2,FALSE),0)</f>
        <v>0</v>
      </c>
      <c r="AB107" s="141">
        <f>IFERROR(VLOOKUP($A107&amp;$B107,'10'!$L$10:$M$49,2,FALSE),0)</f>
        <v>0</v>
      </c>
      <c r="AC107" s="141">
        <v>0</v>
      </c>
      <c r="AD107" s="141">
        <v>0</v>
      </c>
      <c r="AE107" s="141">
        <f>IFERROR(VLOOKUP($A107&amp;$B107,'13'!$L$10:$M$49,2,FALSE),0)</f>
        <v>0</v>
      </c>
      <c r="AF107" s="141">
        <f>IFERROR(VLOOKUP($A107&amp;$B107,'14'!$L$10:$M$49,2,FALSE),0)</f>
        <v>0</v>
      </c>
      <c r="AG107" s="149">
        <v>0</v>
      </c>
      <c r="AH107" s="166">
        <f t="shared" si="54"/>
        <v>0</v>
      </c>
      <c r="AI107" s="152">
        <f t="shared" si="55"/>
        <v>0</v>
      </c>
      <c r="AJ107" s="155"/>
      <c r="AK107" s="158"/>
      <c r="AM107" s="112" t="str">
        <f t="shared" si="56"/>
        <v/>
      </c>
      <c r="AN107" s="112">
        <f t="shared" si="57"/>
        <v>0</v>
      </c>
      <c r="AO107" s="112">
        <f t="shared" si="58"/>
        <v>0</v>
      </c>
      <c r="AP107" s="112">
        <f t="shared" si="52"/>
        <v>0</v>
      </c>
      <c r="AQ107" s="112">
        <f t="shared" si="53"/>
        <v>0</v>
      </c>
      <c r="AR107" s="112">
        <f t="shared" si="59"/>
        <v>0</v>
      </c>
      <c r="AS107" s="112">
        <f t="shared" si="60"/>
        <v>0</v>
      </c>
      <c r="AT107" s="112">
        <f t="shared" si="61"/>
        <v>0</v>
      </c>
      <c r="AU107" s="112">
        <f t="shared" si="62"/>
        <v>0</v>
      </c>
      <c r="AV107" s="112">
        <f t="shared" si="63"/>
        <v>0</v>
      </c>
      <c r="AW107" s="112">
        <f t="shared" si="64"/>
        <v>0</v>
      </c>
      <c r="AX107" s="112">
        <f t="shared" si="65"/>
        <v>0</v>
      </c>
      <c r="AY107" s="112">
        <f t="shared" si="66"/>
        <v>0</v>
      </c>
      <c r="AZ107" s="112">
        <f t="shared" si="50"/>
        <v>0</v>
      </c>
      <c r="BA107" s="112">
        <f t="shared" si="51"/>
        <v>0</v>
      </c>
      <c r="BB107" s="112"/>
    </row>
    <row r="108" spans="1:54" x14ac:dyDescent="0.2">
      <c r="A108" s="132"/>
      <c r="B108" s="21"/>
      <c r="C108" s="133"/>
      <c r="D108" s="147">
        <v>0</v>
      </c>
      <c r="E108" s="148">
        <v>0</v>
      </c>
      <c r="F108" s="148">
        <v>0</v>
      </c>
      <c r="G108" s="148">
        <v>0</v>
      </c>
      <c r="H108" s="148">
        <v>0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4"/>
      <c r="P108" s="144"/>
      <c r="Q108" s="144"/>
      <c r="R108" s="144"/>
      <c r="S108" s="141">
        <f>IFERROR(VLOOKUP($A108&amp;$B108,'1'!$L$10:$M$49,2,FALSE),0)</f>
        <v>0</v>
      </c>
      <c r="T108" s="141">
        <f>IFERROR(VLOOKUP($A108&amp;$B108,'2'!$L$10:$M$49,2,FALSE),0)</f>
        <v>0</v>
      </c>
      <c r="U108" s="141">
        <v>0</v>
      </c>
      <c r="V108" s="141">
        <v>0</v>
      </c>
      <c r="W108" s="141">
        <f>IFERROR(VLOOKUP($A108&amp;$B108,'5'!$L$10:$M$49,2,FALSE),0)</f>
        <v>0</v>
      </c>
      <c r="X108" s="141">
        <v>0</v>
      </c>
      <c r="Y108" s="141">
        <f>IFERROR(VLOOKUP($A108&amp;$B108,'7'!$L$10:$M$49,2,FALSE),0)</f>
        <v>0</v>
      </c>
      <c r="Z108" s="141">
        <f>IFERROR(VLOOKUP($A108&amp;$B108,'8'!$L$10:$M$49,2,FALSE),0)</f>
        <v>0</v>
      </c>
      <c r="AA108" s="141">
        <f>IFERROR(VLOOKUP($A108&amp;$B108,'9'!$L$10:$M$49,2,FALSE),0)</f>
        <v>0</v>
      </c>
      <c r="AB108" s="141">
        <f>IFERROR(VLOOKUP($A108&amp;$B108,'10'!$L$10:$M$49,2,FALSE),0)</f>
        <v>0</v>
      </c>
      <c r="AC108" s="141">
        <v>0</v>
      </c>
      <c r="AD108" s="141">
        <v>0</v>
      </c>
      <c r="AE108" s="141">
        <f>IFERROR(VLOOKUP($A108&amp;$B108,'13'!$L$10:$M$49,2,FALSE),0)</f>
        <v>0</v>
      </c>
      <c r="AF108" s="141">
        <f>IFERROR(VLOOKUP($A108&amp;$B108,'14'!$L$10:$M$49,2,FALSE),0)</f>
        <v>0</v>
      </c>
      <c r="AG108" s="149">
        <v>0</v>
      </c>
      <c r="AH108" s="166">
        <f t="shared" si="54"/>
        <v>0</v>
      </c>
      <c r="AI108" s="152">
        <f t="shared" si="55"/>
        <v>0</v>
      </c>
      <c r="AJ108" s="155"/>
      <c r="AK108" s="158"/>
      <c r="AM108" s="112" t="str">
        <f t="shared" si="56"/>
        <v/>
      </c>
      <c r="AN108" s="112">
        <f t="shared" si="57"/>
        <v>0</v>
      </c>
      <c r="AO108" s="112">
        <f t="shared" si="58"/>
        <v>0</v>
      </c>
      <c r="AP108" s="112">
        <f t="shared" si="52"/>
        <v>0</v>
      </c>
      <c r="AQ108" s="112">
        <f t="shared" si="53"/>
        <v>0</v>
      </c>
      <c r="AR108" s="112">
        <f t="shared" si="59"/>
        <v>0</v>
      </c>
      <c r="AS108" s="112">
        <f t="shared" si="60"/>
        <v>0</v>
      </c>
      <c r="AT108" s="112">
        <f t="shared" si="61"/>
        <v>0</v>
      </c>
      <c r="AU108" s="112">
        <f t="shared" si="62"/>
        <v>0</v>
      </c>
      <c r="AV108" s="112">
        <f t="shared" si="63"/>
        <v>0</v>
      </c>
      <c r="AW108" s="112">
        <f t="shared" si="64"/>
        <v>0</v>
      </c>
      <c r="AX108" s="112">
        <f t="shared" si="65"/>
        <v>0</v>
      </c>
      <c r="AY108" s="112">
        <f t="shared" si="66"/>
        <v>0</v>
      </c>
      <c r="AZ108" s="112">
        <f t="shared" si="50"/>
        <v>0</v>
      </c>
      <c r="BA108" s="112">
        <f t="shared" si="51"/>
        <v>0</v>
      </c>
      <c r="BB108" s="112"/>
    </row>
    <row r="109" spans="1:54" x14ac:dyDescent="0.2">
      <c r="A109" s="124"/>
      <c r="B109" s="16"/>
      <c r="C109" s="133"/>
      <c r="D109" s="147">
        <v>0</v>
      </c>
      <c r="E109" s="148">
        <v>0</v>
      </c>
      <c r="F109" s="148">
        <v>0</v>
      </c>
      <c r="G109" s="148">
        <v>0</v>
      </c>
      <c r="H109" s="148">
        <v>0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8">
        <v>0</v>
      </c>
      <c r="O109" s="144"/>
      <c r="P109" s="144"/>
      <c r="Q109" s="144"/>
      <c r="R109" s="144"/>
      <c r="S109" s="141">
        <f>IFERROR(VLOOKUP($A109&amp;$B109,'1'!$L$10:$M$49,2,FALSE),0)</f>
        <v>0</v>
      </c>
      <c r="T109" s="141">
        <f>IFERROR(VLOOKUP($A109&amp;$B109,'2'!$L$10:$M$49,2,FALSE),0)</f>
        <v>0</v>
      </c>
      <c r="U109" s="141">
        <v>0</v>
      </c>
      <c r="V109" s="141">
        <v>0</v>
      </c>
      <c r="W109" s="141">
        <f>IFERROR(VLOOKUP($A109&amp;$B109,'5'!$L$10:$M$49,2,FALSE),0)</f>
        <v>0</v>
      </c>
      <c r="X109" s="141">
        <v>0</v>
      </c>
      <c r="Y109" s="141">
        <f>IFERROR(VLOOKUP($A109&amp;$B109,'7'!$L$10:$M$49,2,FALSE),0)</f>
        <v>0</v>
      </c>
      <c r="Z109" s="141">
        <f>IFERROR(VLOOKUP($A109&amp;$B109,'8'!$L$10:$M$49,2,FALSE),0)</f>
        <v>0</v>
      </c>
      <c r="AA109" s="141">
        <f>IFERROR(VLOOKUP($A109&amp;$B109,'9'!$L$10:$M$49,2,FALSE),0)</f>
        <v>0</v>
      </c>
      <c r="AB109" s="141">
        <f>IFERROR(VLOOKUP($A109&amp;$B109,'10'!$L$10:$M$49,2,FALSE),0)</f>
        <v>0</v>
      </c>
      <c r="AC109" s="141">
        <v>0</v>
      </c>
      <c r="AD109" s="141">
        <v>0</v>
      </c>
      <c r="AE109" s="141">
        <f>IFERROR(VLOOKUP($A109&amp;$B109,'13'!$L$10:$M$49,2,FALSE),0)</f>
        <v>0</v>
      </c>
      <c r="AF109" s="141">
        <f>IFERROR(VLOOKUP($A109&amp;$B109,'14'!$L$10:$M$49,2,FALSE),0)</f>
        <v>0</v>
      </c>
      <c r="AG109" s="149">
        <v>0</v>
      </c>
      <c r="AH109" s="166">
        <f t="shared" si="54"/>
        <v>0</v>
      </c>
      <c r="AI109" s="152">
        <f t="shared" si="55"/>
        <v>0</v>
      </c>
      <c r="AJ109" s="155"/>
      <c r="AK109" s="158"/>
      <c r="AM109" s="112" t="str">
        <f t="shared" si="56"/>
        <v/>
      </c>
      <c r="AN109" s="112">
        <f t="shared" si="57"/>
        <v>0</v>
      </c>
      <c r="AO109" s="112">
        <f t="shared" si="58"/>
        <v>0</v>
      </c>
      <c r="AP109" s="112">
        <f t="shared" si="52"/>
        <v>0</v>
      </c>
      <c r="AQ109" s="112">
        <f t="shared" si="53"/>
        <v>0</v>
      </c>
      <c r="AR109" s="112">
        <f t="shared" si="59"/>
        <v>0</v>
      </c>
      <c r="AS109" s="112">
        <f t="shared" si="60"/>
        <v>0</v>
      </c>
      <c r="AT109" s="112">
        <f t="shared" si="61"/>
        <v>0</v>
      </c>
      <c r="AU109" s="112">
        <f t="shared" si="62"/>
        <v>0</v>
      </c>
      <c r="AV109" s="112">
        <f t="shared" si="63"/>
        <v>0</v>
      </c>
      <c r="AW109" s="112">
        <f t="shared" si="64"/>
        <v>0</v>
      </c>
      <c r="AX109" s="112">
        <f t="shared" si="65"/>
        <v>0</v>
      </c>
      <c r="AY109" s="112">
        <f t="shared" si="66"/>
        <v>0</v>
      </c>
      <c r="AZ109" s="112">
        <f t="shared" si="50"/>
        <v>0</v>
      </c>
      <c r="BA109" s="112">
        <f t="shared" si="51"/>
        <v>0</v>
      </c>
      <c r="BB109" s="112"/>
    </row>
    <row r="110" spans="1:54" x14ac:dyDescent="0.2">
      <c r="A110" s="124"/>
      <c r="B110" s="16"/>
      <c r="C110" s="133"/>
      <c r="D110" s="147">
        <v>0</v>
      </c>
      <c r="E110" s="148">
        <v>0</v>
      </c>
      <c r="F110" s="148">
        <v>0</v>
      </c>
      <c r="G110" s="148">
        <v>0</v>
      </c>
      <c r="H110" s="148">
        <v>0</v>
      </c>
      <c r="I110" s="148">
        <v>0</v>
      </c>
      <c r="J110" s="148">
        <v>0</v>
      </c>
      <c r="K110" s="148">
        <v>0</v>
      </c>
      <c r="L110" s="148">
        <v>0</v>
      </c>
      <c r="M110" s="148">
        <v>0</v>
      </c>
      <c r="N110" s="148">
        <v>0</v>
      </c>
      <c r="O110" s="144"/>
      <c r="P110" s="144"/>
      <c r="Q110" s="144"/>
      <c r="R110" s="144"/>
      <c r="S110" s="141">
        <f>IFERROR(VLOOKUP($A110&amp;$B110,'1'!$L$10:$M$49,2,FALSE),0)</f>
        <v>0</v>
      </c>
      <c r="T110" s="141">
        <f>IFERROR(VLOOKUP($A110&amp;$B110,'2'!$L$10:$M$49,2,FALSE),0)</f>
        <v>0</v>
      </c>
      <c r="U110" s="141">
        <v>0</v>
      </c>
      <c r="V110" s="141">
        <v>0</v>
      </c>
      <c r="W110" s="141">
        <f>IFERROR(VLOOKUP($A110&amp;$B110,'5'!$L$10:$M$49,2,FALSE),0)</f>
        <v>0</v>
      </c>
      <c r="X110" s="141">
        <v>0</v>
      </c>
      <c r="Y110" s="141">
        <f>IFERROR(VLOOKUP($A110&amp;$B110,'7'!$L$10:$M$49,2,FALSE),0)</f>
        <v>0</v>
      </c>
      <c r="Z110" s="141">
        <f>IFERROR(VLOOKUP($A110&amp;$B110,'8'!$L$10:$M$49,2,FALSE),0)</f>
        <v>0</v>
      </c>
      <c r="AA110" s="141">
        <f>IFERROR(VLOOKUP($A110&amp;$B110,'9'!$L$10:$M$49,2,FALSE),0)</f>
        <v>0</v>
      </c>
      <c r="AB110" s="141">
        <f>IFERROR(VLOOKUP($A110&amp;$B110,'10'!$L$10:$M$49,2,FALSE),0)</f>
        <v>0</v>
      </c>
      <c r="AC110" s="141">
        <v>0</v>
      </c>
      <c r="AD110" s="141">
        <v>0</v>
      </c>
      <c r="AE110" s="141">
        <f>IFERROR(VLOOKUP($A110&amp;$B110,'13'!$L$10:$M$49,2,FALSE),0)</f>
        <v>0</v>
      </c>
      <c r="AF110" s="141">
        <f>IFERROR(VLOOKUP($A110&amp;$B110,'14'!$L$10:$M$49,2,FALSE),0)</f>
        <v>0</v>
      </c>
      <c r="AG110" s="149">
        <v>0</v>
      </c>
      <c r="AH110" s="166">
        <f t="shared" si="54"/>
        <v>0</v>
      </c>
      <c r="AI110" s="152">
        <f t="shared" si="55"/>
        <v>0</v>
      </c>
      <c r="AJ110" s="155"/>
      <c r="AK110" s="158"/>
      <c r="AM110" s="112" t="str">
        <f t="shared" si="56"/>
        <v/>
      </c>
      <c r="AN110" s="112">
        <f t="shared" si="57"/>
        <v>0</v>
      </c>
      <c r="AO110" s="112">
        <f t="shared" si="58"/>
        <v>0</v>
      </c>
      <c r="AP110" s="112">
        <f t="shared" si="52"/>
        <v>0</v>
      </c>
      <c r="AQ110" s="112">
        <f t="shared" si="53"/>
        <v>0</v>
      </c>
      <c r="AR110" s="112">
        <f t="shared" si="59"/>
        <v>0</v>
      </c>
      <c r="AS110" s="112">
        <f t="shared" si="60"/>
        <v>0</v>
      </c>
      <c r="AT110" s="112">
        <f t="shared" si="61"/>
        <v>0</v>
      </c>
      <c r="AU110" s="112">
        <f t="shared" si="62"/>
        <v>0</v>
      </c>
      <c r="AV110" s="112">
        <f t="shared" si="63"/>
        <v>0</v>
      </c>
      <c r="AW110" s="112">
        <f t="shared" si="64"/>
        <v>0</v>
      </c>
      <c r="AX110" s="112">
        <f t="shared" si="65"/>
        <v>0</v>
      </c>
      <c r="AY110" s="112">
        <f t="shared" si="66"/>
        <v>0</v>
      </c>
      <c r="AZ110" s="112">
        <f t="shared" si="50"/>
        <v>0</v>
      </c>
      <c r="BA110" s="112">
        <f t="shared" si="51"/>
        <v>0</v>
      </c>
      <c r="BB110" s="112"/>
    </row>
    <row r="111" spans="1:54" x14ac:dyDescent="0.2">
      <c r="A111" s="124"/>
      <c r="B111" s="16"/>
      <c r="C111" s="133"/>
      <c r="D111" s="147">
        <v>0</v>
      </c>
      <c r="E111" s="148">
        <v>0</v>
      </c>
      <c r="F111" s="148">
        <v>0</v>
      </c>
      <c r="G111" s="148">
        <v>0</v>
      </c>
      <c r="H111" s="148">
        <v>0</v>
      </c>
      <c r="I111" s="148">
        <v>0</v>
      </c>
      <c r="J111" s="148">
        <v>0</v>
      </c>
      <c r="K111" s="148">
        <v>0</v>
      </c>
      <c r="L111" s="148">
        <v>0</v>
      </c>
      <c r="M111" s="148">
        <v>0</v>
      </c>
      <c r="N111" s="148">
        <v>0</v>
      </c>
      <c r="O111" s="144"/>
      <c r="P111" s="144"/>
      <c r="Q111" s="144"/>
      <c r="R111" s="144"/>
      <c r="S111" s="141">
        <f>IFERROR(VLOOKUP($A111&amp;$B111,'1'!$L$10:$M$49,2,FALSE),0)</f>
        <v>0</v>
      </c>
      <c r="T111" s="141">
        <f>IFERROR(VLOOKUP($A111&amp;$B111,'2'!$L$10:$M$49,2,FALSE),0)</f>
        <v>0</v>
      </c>
      <c r="U111" s="141">
        <v>0</v>
      </c>
      <c r="V111" s="141">
        <v>0</v>
      </c>
      <c r="W111" s="141">
        <f>IFERROR(VLOOKUP($A111&amp;$B111,'5'!$L$10:$M$49,2,FALSE),0)</f>
        <v>0</v>
      </c>
      <c r="X111" s="141">
        <v>0</v>
      </c>
      <c r="Y111" s="141">
        <f>IFERROR(VLOOKUP($A111&amp;$B111,'7'!$L$10:$M$49,2,FALSE),0)</f>
        <v>0</v>
      </c>
      <c r="Z111" s="141">
        <f>IFERROR(VLOOKUP($A111&amp;$B111,'8'!$L$10:$M$49,2,FALSE),0)</f>
        <v>0</v>
      </c>
      <c r="AA111" s="141">
        <f>IFERROR(VLOOKUP($A111&amp;$B111,'9'!$L$10:$M$49,2,FALSE),0)</f>
        <v>0</v>
      </c>
      <c r="AB111" s="141">
        <f>IFERROR(VLOOKUP($A111&amp;$B111,'10'!$L$10:$M$49,2,FALSE),0)</f>
        <v>0</v>
      </c>
      <c r="AC111" s="141">
        <v>0</v>
      </c>
      <c r="AD111" s="141">
        <v>0</v>
      </c>
      <c r="AE111" s="141">
        <f>IFERROR(VLOOKUP($A111&amp;$B111,'13'!$L$10:$M$49,2,FALSE),0)</f>
        <v>0</v>
      </c>
      <c r="AF111" s="141">
        <f>IFERROR(VLOOKUP($A111&amp;$B111,'14'!$L$10:$M$49,2,FALSE),0)</f>
        <v>0</v>
      </c>
      <c r="AG111" s="149">
        <v>0</v>
      </c>
      <c r="AH111" s="166">
        <f t="shared" si="54"/>
        <v>0</v>
      </c>
      <c r="AI111" s="152">
        <f t="shared" si="55"/>
        <v>0</v>
      </c>
      <c r="AJ111" s="155"/>
      <c r="AK111" s="158"/>
      <c r="AM111" s="112" t="str">
        <f t="shared" si="56"/>
        <v/>
      </c>
      <c r="AN111" s="112">
        <f t="shared" si="57"/>
        <v>0</v>
      </c>
      <c r="AO111" s="112">
        <f t="shared" si="58"/>
        <v>0</v>
      </c>
      <c r="AP111" s="112">
        <f t="shared" si="52"/>
        <v>0</v>
      </c>
      <c r="AQ111" s="112">
        <f t="shared" si="53"/>
        <v>0</v>
      </c>
      <c r="AR111" s="112">
        <f t="shared" si="59"/>
        <v>0</v>
      </c>
      <c r="AS111" s="112">
        <f t="shared" si="60"/>
        <v>0</v>
      </c>
      <c r="AT111" s="112">
        <f t="shared" si="61"/>
        <v>0</v>
      </c>
      <c r="AU111" s="112">
        <f t="shared" si="62"/>
        <v>0</v>
      </c>
      <c r="AV111" s="112">
        <f t="shared" si="63"/>
        <v>0</v>
      </c>
      <c r="AW111" s="112">
        <f t="shared" si="64"/>
        <v>0</v>
      </c>
      <c r="AX111" s="112">
        <f t="shared" si="65"/>
        <v>0</v>
      </c>
      <c r="AY111" s="112">
        <f t="shared" si="66"/>
        <v>0</v>
      </c>
      <c r="AZ111" s="112">
        <f t="shared" si="50"/>
        <v>0</v>
      </c>
      <c r="BA111" s="112">
        <f t="shared" si="51"/>
        <v>0</v>
      </c>
      <c r="BB111" s="112"/>
    </row>
    <row r="112" spans="1:54" x14ac:dyDescent="0.2">
      <c r="A112" s="124"/>
      <c r="B112" s="16"/>
      <c r="C112" s="133"/>
      <c r="D112" s="147">
        <v>0</v>
      </c>
      <c r="E112" s="148">
        <v>0</v>
      </c>
      <c r="F112" s="148">
        <v>0</v>
      </c>
      <c r="G112" s="148">
        <v>0</v>
      </c>
      <c r="H112" s="148">
        <v>0</v>
      </c>
      <c r="I112" s="148">
        <v>0</v>
      </c>
      <c r="J112" s="148">
        <v>0</v>
      </c>
      <c r="K112" s="148">
        <v>0</v>
      </c>
      <c r="L112" s="148">
        <v>0</v>
      </c>
      <c r="M112" s="148">
        <v>0</v>
      </c>
      <c r="N112" s="148">
        <v>0</v>
      </c>
      <c r="O112" s="144"/>
      <c r="P112" s="144"/>
      <c r="Q112" s="144"/>
      <c r="R112" s="144"/>
      <c r="S112" s="141">
        <f>IFERROR(VLOOKUP($A112&amp;$B112,'1'!$L$10:$M$49,2,FALSE),0)</f>
        <v>0</v>
      </c>
      <c r="T112" s="141">
        <f>IFERROR(VLOOKUP($A112&amp;$B112,'2'!$L$10:$M$49,2,FALSE),0)</f>
        <v>0</v>
      </c>
      <c r="U112" s="141">
        <v>0</v>
      </c>
      <c r="V112" s="141">
        <v>0</v>
      </c>
      <c r="W112" s="141">
        <f>IFERROR(VLOOKUP($A112&amp;$B112,'5'!$L$10:$M$49,2,FALSE),0)</f>
        <v>0</v>
      </c>
      <c r="X112" s="141">
        <v>0</v>
      </c>
      <c r="Y112" s="141">
        <f>IFERROR(VLOOKUP($A112&amp;$B112,'7'!$L$10:$M$49,2,FALSE),0)</f>
        <v>0</v>
      </c>
      <c r="Z112" s="141">
        <f>IFERROR(VLOOKUP($A112&amp;$B112,'8'!$L$10:$M$49,2,FALSE),0)</f>
        <v>0</v>
      </c>
      <c r="AA112" s="141">
        <f>IFERROR(VLOOKUP($A112&amp;$B112,'9'!$L$10:$M$49,2,FALSE),0)</f>
        <v>0</v>
      </c>
      <c r="AB112" s="141">
        <f>IFERROR(VLOOKUP($A112&amp;$B112,'10'!$L$10:$M$49,2,FALSE),0)</f>
        <v>0</v>
      </c>
      <c r="AC112" s="141">
        <v>0</v>
      </c>
      <c r="AD112" s="141">
        <v>0</v>
      </c>
      <c r="AE112" s="141">
        <f>IFERROR(VLOOKUP($A112&amp;$B112,'13'!$L$10:$M$49,2,FALSE),0)</f>
        <v>0</v>
      </c>
      <c r="AF112" s="141">
        <f>IFERROR(VLOOKUP($A112&amp;$B112,'14'!$L$10:$M$49,2,FALSE),0)</f>
        <v>0</v>
      </c>
      <c r="AG112" s="149">
        <v>0</v>
      </c>
      <c r="AH112" s="166">
        <f t="shared" si="54"/>
        <v>0</v>
      </c>
      <c r="AI112" s="152">
        <f t="shared" si="55"/>
        <v>0</v>
      </c>
      <c r="AJ112" s="155"/>
      <c r="AK112" s="158"/>
      <c r="AM112" s="112" t="str">
        <f t="shared" si="56"/>
        <v/>
      </c>
      <c r="AN112" s="112">
        <f t="shared" si="57"/>
        <v>0</v>
      </c>
      <c r="AO112" s="112">
        <f t="shared" si="58"/>
        <v>0</v>
      </c>
      <c r="AP112" s="112">
        <f t="shared" si="52"/>
        <v>0</v>
      </c>
      <c r="AQ112" s="112">
        <f t="shared" si="53"/>
        <v>0</v>
      </c>
      <c r="AR112" s="112">
        <f t="shared" si="59"/>
        <v>0</v>
      </c>
      <c r="AS112" s="112">
        <f t="shared" si="60"/>
        <v>0</v>
      </c>
      <c r="AT112" s="112">
        <f t="shared" si="61"/>
        <v>0</v>
      </c>
      <c r="AU112" s="112">
        <f t="shared" si="62"/>
        <v>0</v>
      </c>
      <c r="AV112" s="112">
        <f t="shared" si="63"/>
        <v>0</v>
      </c>
      <c r="AW112" s="112">
        <f t="shared" si="64"/>
        <v>0</v>
      </c>
      <c r="AX112" s="112">
        <f t="shared" si="65"/>
        <v>0</v>
      </c>
      <c r="AY112" s="112">
        <f t="shared" si="66"/>
        <v>0</v>
      </c>
      <c r="AZ112" s="112">
        <f t="shared" si="50"/>
        <v>0</v>
      </c>
      <c r="BA112" s="112">
        <f t="shared" si="51"/>
        <v>0</v>
      </c>
      <c r="BB112" s="112"/>
    </row>
    <row r="113" spans="1:54" x14ac:dyDescent="0.2">
      <c r="A113" s="124"/>
      <c r="B113" s="16"/>
      <c r="C113" s="133"/>
      <c r="D113" s="147">
        <v>0</v>
      </c>
      <c r="E113" s="148">
        <v>0</v>
      </c>
      <c r="F113" s="148">
        <v>0</v>
      </c>
      <c r="G113" s="148">
        <v>0</v>
      </c>
      <c r="H113" s="148">
        <v>0</v>
      </c>
      <c r="I113" s="148">
        <v>0</v>
      </c>
      <c r="J113" s="148">
        <v>0</v>
      </c>
      <c r="K113" s="148">
        <v>0</v>
      </c>
      <c r="L113" s="148">
        <v>0</v>
      </c>
      <c r="M113" s="148">
        <v>0</v>
      </c>
      <c r="N113" s="148">
        <v>0</v>
      </c>
      <c r="O113" s="144"/>
      <c r="P113" s="144"/>
      <c r="Q113" s="144"/>
      <c r="R113" s="144"/>
      <c r="S113" s="141">
        <f>IFERROR(VLOOKUP($A113&amp;$B113,'1'!$L$10:$M$49,2,FALSE),0)</f>
        <v>0</v>
      </c>
      <c r="T113" s="141">
        <f>IFERROR(VLOOKUP($A113&amp;$B113,'2'!$L$10:$M$49,2,FALSE),0)</f>
        <v>0</v>
      </c>
      <c r="U113" s="141">
        <v>0</v>
      </c>
      <c r="V113" s="141">
        <v>0</v>
      </c>
      <c r="W113" s="141">
        <f>IFERROR(VLOOKUP($A113&amp;$B113,'5'!$L$10:$M$49,2,FALSE),0)</f>
        <v>0</v>
      </c>
      <c r="X113" s="141">
        <v>0</v>
      </c>
      <c r="Y113" s="141">
        <f>IFERROR(VLOOKUP($A113&amp;$B113,'7'!$L$10:$M$49,2,FALSE),0)</f>
        <v>0</v>
      </c>
      <c r="Z113" s="141">
        <f>IFERROR(VLOOKUP($A113&amp;$B113,'8'!$L$10:$M$49,2,FALSE),0)</f>
        <v>0</v>
      </c>
      <c r="AA113" s="141">
        <f>IFERROR(VLOOKUP($A113&amp;$B113,'9'!$L$10:$M$49,2,FALSE),0)</f>
        <v>0</v>
      </c>
      <c r="AB113" s="141">
        <f>IFERROR(VLOOKUP($A113&amp;$B113,'10'!$L$10:$M$49,2,FALSE),0)</f>
        <v>0</v>
      </c>
      <c r="AC113" s="141">
        <v>0</v>
      </c>
      <c r="AD113" s="141">
        <v>0</v>
      </c>
      <c r="AE113" s="141">
        <f>IFERROR(VLOOKUP($A113&amp;$B113,'13'!$L$10:$M$49,2,FALSE),0)</f>
        <v>0</v>
      </c>
      <c r="AF113" s="141">
        <f>IFERROR(VLOOKUP($A113&amp;$B113,'14'!$L$10:$M$49,2,FALSE),0)</f>
        <v>0</v>
      </c>
      <c r="AG113" s="149">
        <v>0</v>
      </c>
      <c r="AH113" s="166">
        <f t="shared" si="54"/>
        <v>0</v>
      </c>
      <c r="AI113" s="152">
        <f t="shared" si="55"/>
        <v>0</v>
      </c>
      <c r="AJ113" s="155"/>
      <c r="AK113" s="159"/>
      <c r="AM113" s="112" t="str">
        <f t="shared" si="56"/>
        <v/>
      </c>
      <c r="AN113" s="112">
        <f t="shared" si="57"/>
        <v>0</v>
      </c>
      <c r="AO113" s="112">
        <f t="shared" si="58"/>
        <v>0</v>
      </c>
      <c r="AP113" s="112">
        <f t="shared" si="52"/>
        <v>0</v>
      </c>
      <c r="AQ113" s="112">
        <f t="shared" si="53"/>
        <v>0</v>
      </c>
      <c r="AR113" s="112">
        <f t="shared" si="59"/>
        <v>0</v>
      </c>
      <c r="AS113" s="112">
        <f t="shared" si="60"/>
        <v>0</v>
      </c>
      <c r="AT113" s="112">
        <f t="shared" si="61"/>
        <v>0</v>
      </c>
      <c r="AU113" s="112">
        <f t="shared" si="62"/>
        <v>0</v>
      </c>
      <c r="AV113" s="112">
        <f t="shared" si="63"/>
        <v>0</v>
      </c>
      <c r="AW113" s="112">
        <f t="shared" si="64"/>
        <v>0</v>
      </c>
      <c r="AX113" s="112">
        <f t="shared" si="65"/>
        <v>0</v>
      </c>
      <c r="AY113" s="112">
        <f t="shared" si="66"/>
        <v>0</v>
      </c>
      <c r="AZ113" s="112">
        <f t="shared" si="50"/>
        <v>0</v>
      </c>
      <c r="BA113" s="112">
        <f t="shared" si="51"/>
        <v>0</v>
      </c>
      <c r="BB113" s="112"/>
    </row>
    <row r="114" spans="1:54" x14ac:dyDescent="0.2">
      <c r="A114" s="124"/>
      <c r="B114" s="16"/>
      <c r="C114" s="129"/>
      <c r="D114" s="147">
        <v>0</v>
      </c>
      <c r="E114" s="148">
        <v>0</v>
      </c>
      <c r="F114" s="148">
        <v>0</v>
      </c>
      <c r="G114" s="148">
        <v>0</v>
      </c>
      <c r="H114" s="148">
        <v>0</v>
      </c>
      <c r="I114" s="148">
        <v>0</v>
      </c>
      <c r="J114" s="148">
        <v>0</v>
      </c>
      <c r="K114" s="148">
        <v>0</v>
      </c>
      <c r="L114" s="148">
        <v>0</v>
      </c>
      <c r="M114" s="148">
        <v>0</v>
      </c>
      <c r="N114" s="148">
        <v>0</v>
      </c>
      <c r="O114" s="144"/>
      <c r="P114" s="144"/>
      <c r="Q114" s="144"/>
      <c r="R114" s="144"/>
      <c r="S114" s="141">
        <f>IFERROR(VLOOKUP($A114&amp;$B114,'1'!$L$10:$M$49,2,FALSE),0)</f>
        <v>0</v>
      </c>
      <c r="T114" s="141">
        <f>IFERROR(VLOOKUP($A114&amp;$B114,'2'!$L$10:$M$49,2,FALSE),0)</f>
        <v>0</v>
      </c>
      <c r="U114" s="141">
        <v>0</v>
      </c>
      <c r="V114" s="141">
        <v>0</v>
      </c>
      <c r="W114" s="141">
        <f>IFERROR(VLOOKUP($A114&amp;$B114,'5'!$L$10:$M$49,2,FALSE),0)</f>
        <v>0</v>
      </c>
      <c r="X114" s="141">
        <v>0</v>
      </c>
      <c r="Y114" s="141">
        <f>IFERROR(VLOOKUP($A114&amp;$B114,'7'!$L$10:$M$49,2,FALSE),0)</f>
        <v>0</v>
      </c>
      <c r="Z114" s="141">
        <f>IFERROR(VLOOKUP($A114&amp;$B114,'8'!$L$10:$M$49,2,FALSE),0)</f>
        <v>0</v>
      </c>
      <c r="AA114" s="141">
        <f>IFERROR(VLOOKUP($A114&amp;$B114,'9'!$L$10:$M$49,2,FALSE),0)</f>
        <v>0</v>
      </c>
      <c r="AB114" s="141">
        <f>IFERROR(VLOOKUP($A114&amp;$B114,'10'!$L$10:$M$49,2,FALSE),0)</f>
        <v>0</v>
      </c>
      <c r="AC114" s="141">
        <v>0</v>
      </c>
      <c r="AD114" s="141">
        <v>0</v>
      </c>
      <c r="AE114" s="141">
        <f>IFERROR(VLOOKUP($A114&amp;$B114,'13'!$L$10:$M$49,2,FALSE),0)</f>
        <v>0</v>
      </c>
      <c r="AF114" s="141">
        <f>IFERROR(VLOOKUP($A114&amp;$B114,'14'!$L$10:$M$49,2,FALSE),0)</f>
        <v>0</v>
      </c>
      <c r="AG114" s="149">
        <v>0</v>
      </c>
      <c r="AH114" s="166">
        <f t="shared" si="54"/>
        <v>0</v>
      </c>
      <c r="AI114" s="152">
        <f t="shared" si="55"/>
        <v>0</v>
      </c>
      <c r="AJ114" s="155"/>
      <c r="AK114" s="159"/>
      <c r="AM114" s="112" t="str">
        <f t="shared" si="56"/>
        <v/>
      </c>
      <c r="AN114" s="112">
        <f t="shared" si="57"/>
        <v>0</v>
      </c>
      <c r="AO114" s="112">
        <f t="shared" si="58"/>
        <v>0</v>
      </c>
      <c r="AP114" s="112">
        <f t="shared" si="52"/>
        <v>0</v>
      </c>
      <c r="AQ114" s="112">
        <f t="shared" si="53"/>
        <v>0</v>
      </c>
      <c r="AR114" s="112">
        <f t="shared" si="59"/>
        <v>0</v>
      </c>
      <c r="AS114" s="112">
        <f t="shared" si="60"/>
        <v>0</v>
      </c>
      <c r="AT114" s="112">
        <f t="shared" si="61"/>
        <v>0</v>
      </c>
      <c r="AU114" s="112">
        <f t="shared" si="62"/>
        <v>0</v>
      </c>
      <c r="AV114" s="112">
        <f t="shared" si="63"/>
        <v>0</v>
      </c>
      <c r="AW114" s="112">
        <f t="shared" si="64"/>
        <v>0</v>
      </c>
      <c r="AX114" s="112">
        <f t="shared" si="65"/>
        <v>0</v>
      </c>
      <c r="AY114" s="112">
        <f t="shared" si="66"/>
        <v>0</v>
      </c>
      <c r="AZ114" s="112">
        <f t="shared" si="50"/>
        <v>0</v>
      </c>
      <c r="BA114" s="112">
        <f t="shared" si="51"/>
        <v>0</v>
      </c>
      <c r="BB114" s="112"/>
    </row>
    <row r="115" spans="1:54" x14ac:dyDescent="0.2">
      <c r="A115" s="124"/>
      <c r="B115" s="16"/>
      <c r="C115" s="133"/>
      <c r="D115" s="147">
        <v>0</v>
      </c>
      <c r="E115" s="148">
        <v>0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48">
        <v>0</v>
      </c>
      <c r="M115" s="148">
        <v>0</v>
      </c>
      <c r="N115" s="148">
        <v>0</v>
      </c>
      <c r="O115" s="144"/>
      <c r="P115" s="144"/>
      <c r="Q115" s="144"/>
      <c r="R115" s="144"/>
      <c r="S115" s="141">
        <f>IFERROR(VLOOKUP($A115&amp;$B115,'1'!$L$10:$M$49,2,FALSE),0)</f>
        <v>0</v>
      </c>
      <c r="T115" s="141">
        <f>IFERROR(VLOOKUP($A115&amp;$B115,'2'!$L$10:$M$49,2,FALSE),0)</f>
        <v>0</v>
      </c>
      <c r="U115" s="141">
        <v>0</v>
      </c>
      <c r="V115" s="141">
        <v>0</v>
      </c>
      <c r="W115" s="141">
        <f>IFERROR(VLOOKUP($A115&amp;$B115,'5'!$L$10:$M$49,2,FALSE),0)</f>
        <v>0</v>
      </c>
      <c r="X115" s="141">
        <v>0</v>
      </c>
      <c r="Y115" s="141">
        <f>IFERROR(VLOOKUP($A115&amp;$B115,'7'!$L$10:$M$49,2,FALSE),0)</f>
        <v>0</v>
      </c>
      <c r="Z115" s="141">
        <f>IFERROR(VLOOKUP($A115&amp;$B115,'8'!$L$10:$M$49,2,FALSE),0)</f>
        <v>0</v>
      </c>
      <c r="AA115" s="141">
        <f>IFERROR(VLOOKUP($A115&amp;$B115,'9'!$L$10:$M$49,2,FALSE),0)</f>
        <v>0</v>
      </c>
      <c r="AB115" s="141">
        <f>IFERROR(VLOOKUP($A115&amp;$B115,'10'!$L$10:$M$49,2,FALSE),0)</f>
        <v>0</v>
      </c>
      <c r="AC115" s="141">
        <v>0</v>
      </c>
      <c r="AD115" s="141">
        <v>0</v>
      </c>
      <c r="AE115" s="141">
        <f>IFERROR(VLOOKUP($A115&amp;$B115,'13'!$L$10:$M$49,2,FALSE),0)</f>
        <v>0</v>
      </c>
      <c r="AF115" s="141">
        <f>IFERROR(VLOOKUP($A115&amp;$B115,'14'!$L$10:$M$49,2,FALSE),0)</f>
        <v>0</v>
      </c>
      <c r="AG115" s="149">
        <v>0</v>
      </c>
      <c r="AH115" s="166">
        <f t="shared" si="54"/>
        <v>0</v>
      </c>
      <c r="AI115" s="152">
        <f t="shared" si="55"/>
        <v>0</v>
      </c>
      <c r="AJ115" s="155"/>
      <c r="AK115" s="159"/>
      <c r="AM115" s="112" t="str">
        <f t="shared" si="56"/>
        <v/>
      </c>
      <c r="AN115" s="112">
        <f t="shared" si="57"/>
        <v>0</v>
      </c>
      <c r="AO115" s="112">
        <f t="shared" si="58"/>
        <v>0</v>
      </c>
      <c r="AP115" s="112">
        <f t="shared" si="52"/>
        <v>0</v>
      </c>
      <c r="AQ115" s="112">
        <f t="shared" si="53"/>
        <v>0</v>
      </c>
      <c r="AR115" s="112">
        <f t="shared" si="59"/>
        <v>0</v>
      </c>
      <c r="AS115" s="112">
        <f t="shared" si="60"/>
        <v>0</v>
      </c>
      <c r="AT115" s="112">
        <f t="shared" si="61"/>
        <v>0</v>
      </c>
      <c r="AU115" s="112">
        <f t="shared" si="62"/>
        <v>0</v>
      </c>
      <c r="AV115" s="112">
        <f t="shared" si="63"/>
        <v>0</v>
      </c>
      <c r="AW115" s="112">
        <f t="shared" si="64"/>
        <v>0</v>
      </c>
      <c r="AX115" s="112">
        <f t="shared" si="65"/>
        <v>0</v>
      </c>
      <c r="AY115" s="112">
        <f t="shared" si="66"/>
        <v>0</v>
      </c>
      <c r="AZ115" s="112">
        <f t="shared" si="50"/>
        <v>0</v>
      </c>
      <c r="BA115" s="112">
        <f t="shared" si="51"/>
        <v>0</v>
      </c>
      <c r="BB115" s="112"/>
    </row>
    <row r="116" spans="1:54" x14ac:dyDescent="0.2">
      <c r="A116" s="124"/>
      <c r="B116" s="16"/>
      <c r="C116" s="129"/>
      <c r="D116" s="147">
        <v>0</v>
      </c>
      <c r="E116" s="148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0</v>
      </c>
      <c r="N116" s="148">
        <v>0</v>
      </c>
      <c r="O116" s="144"/>
      <c r="P116" s="144"/>
      <c r="Q116" s="144"/>
      <c r="R116" s="144"/>
      <c r="S116" s="141">
        <f>IFERROR(VLOOKUP($A116&amp;$B116,'1'!$L$10:$M$49,2,FALSE),0)</f>
        <v>0</v>
      </c>
      <c r="T116" s="141">
        <f>IFERROR(VLOOKUP($A116&amp;$B116,'2'!$L$10:$M$49,2,FALSE),0)</f>
        <v>0</v>
      </c>
      <c r="U116" s="141">
        <v>0</v>
      </c>
      <c r="V116" s="141">
        <v>0</v>
      </c>
      <c r="W116" s="141">
        <f>IFERROR(VLOOKUP($A116&amp;$B116,'5'!$L$10:$M$49,2,FALSE),0)</f>
        <v>0</v>
      </c>
      <c r="X116" s="141">
        <v>0</v>
      </c>
      <c r="Y116" s="141">
        <f>IFERROR(VLOOKUP($A116&amp;$B116,'7'!$L$10:$M$49,2,FALSE),0)</f>
        <v>0</v>
      </c>
      <c r="Z116" s="141">
        <f>IFERROR(VLOOKUP($A116&amp;$B116,'8'!$L$10:$M$49,2,FALSE),0)</f>
        <v>0</v>
      </c>
      <c r="AA116" s="141">
        <f>IFERROR(VLOOKUP($A116&amp;$B116,'9'!$L$10:$M$49,2,FALSE),0)</f>
        <v>0</v>
      </c>
      <c r="AB116" s="141">
        <f>IFERROR(VLOOKUP($A116&amp;$B116,'10'!$L$10:$M$49,2,FALSE),0)</f>
        <v>0</v>
      </c>
      <c r="AC116" s="141">
        <v>0</v>
      </c>
      <c r="AD116" s="141">
        <v>0</v>
      </c>
      <c r="AE116" s="141">
        <f>IFERROR(VLOOKUP($A116&amp;$B116,'13'!$L$10:$M$49,2,FALSE),0)</f>
        <v>0</v>
      </c>
      <c r="AF116" s="141">
        <f>IFERROR(VLOOKUP($A116&amp;$B116,'14'!$L$10:$M$49,2,FALSE),0)</f>
        <v>0</v>
      </c>
      <c r="AG116" s="149">
        <v>0</v>
      </c>
      <c r="AH116" s="166">
        <f t="shared" si="54"/>
        <v>0</v>
      </c>
      <c r="AI116" s="152">
        <f t="shared" si="55"/>
        <v>0</v>
      </c>
      <c r="AJ116" s="155"/>
      <c r="AK116" s="159"/>
      <c r="AM116" s="112" t="str">
        <f t="shared" si="56"/>
        <v/>
      </c>
      <c r="AN116" s="112">
        <f t="shared" si="57"/>
        <v>0</v>
      </c>
      <c r="AO116" s="112">
        <f t="shared" si="58"/>
        <v>0</v>
      </c>
      <c r="AP116" s="112">
        <f t="shared" si="52"/>
        <v>0</v>
      </c>
      <c r="AQ116" s="112">
        <f t="shared" si="53"/>
        <v>0</v>
      </c>
      <c r="AR116" s="112">
        <f t="shared" si="59"/>
        <v>0</v>
      </c>
      <c r="AS116" s="112">
        <f t="shared" si="60"/>
        <v>0</v>
      </c>
      <c r="AT116" s="112">
        <f t="shared" si="61"/>
        <v>0</v>
      </c>
      <c r="AU116" s="112">
        <f t="shared" si="62"/>
        <v>0</v>
      </c>
      <c r="AV116" s="112">
        <f t="shared" si="63"/>
        <v>0</v>
      </c>
      <c r="AW116" s="112">
        <f t="shared" si="64"/>
        <v>0</v>
      </c>
      <c r="AX116" s="112">
        <f t="shared" si="65"/>
        <v>0</v>
      </c>
      <c r="AY116" s="112">
        <f t="shared" si="66"/>
        <v>0</v>
      </c>
      <c r="AZ116" s="112">
        <f t="shared" si="50"/>
        <v>0</v>
      </c>
      <c r="BA116" s="112">
        <f t="shared" si="51"/>
        <v>0</v>
      </c>
      <c r="BB116" s="112"/>
    </row>
    <row r="117" spans="1:54" x14ac:dyDescent="0.2">
      <c r="A117" s="124"/>
      <c r="B117" s="16"/>
      <c r="C117" s="129"/>
      <c r="D117" s="147">
        <v>0</v>
      </c>
      <c r="E117" s="148">
        <v>0</v>
      </c>
      <c r="F117" s="148">
        <v>0</v>
      </c>
      <c r="G117" s="148">
        <v>0</v>
      </c>
      <c r="H117" s="148">
        <v>0</v>
      </c>
      <c r="I117" s="148">
        <v>0</v>
      </c>
      <c r="J117" s="148">
        <v>0</v>
      </c>
      <c r="K117" s="148">
        <v>0</v>
      </c>
      <c r="L117" s="148">
        <v>0</v>
      </c>
      <c r="M117" s="148">
        <v>0</v>
      </c>
      <c r="N117" s="148">
        <v>0</v>
      </c>
      <c r="O117" s="144"/>
      <c r="P117" s="144"/>
      <c r="Q117" s="144"/>
      <c r="R117" s="144"/>
      <c r="S117" s="141">
        <f>IFERROR(VLOOKUP($A117&amp;$B117,'1'!$L$10:$M$49,2,FALSE),0)</f>
        <v>0</v>
      </c>
      <c r="T117" s="141">
        <f>IFERROR(VLOOKUP($A117&amp;$B117,'2'!$L$10:$M$49,2,FALSE),0)</f>
        <v>0</v>
      </c>
      <c r="U117" s="141">
        <v>0</v>
      </c>
      <c r="V117" s="141">
        <v>0</v>
      </c>
      <c r="W117" s="141">
        <f>IFERROR(VLOOKUP($A117&amp;$B117,'5'!$L$10:$M$49,2,FALSE),0)</f>
        <v>0</v>
      </c>
      <c r="X117" s="141">
        <v>0</v>
      </c>
      <c r="Y117" s="141">
        <f>IFERROR(VLOOKUP($A117&amp;$B117,'7'!$L$10:$M$49,2,FALSE),0)</f>
        <v>0</v>
      </c>
      <c r="Z117" s="141">
        <f>IFERROR(VLOOKUP($A117&amp;$B117,'8'!$L$10:$M$49,2,FALSE),0)</f>
        <v>0</v>
      </c>
      <c r="AA117" s="141">
        <f>IFERROR(VLOOKUP($A117&amp;$B117,'9'!$L$10:$M$49,2,FALSE),0)</f>
        <v>0</v>
      </c>
      <c r="AB117" s="141">
        <f>IFERROR(VLOOKUP($A117&amp;$B117,'10'!$L$10:$M$49,2,FALSE),0)</f>
        <v>0</v>
      </c>
      <c r="AC117" s="141">
        <v>0</v>
      </c>
      <c r="AD117" s="141">
        <v>0</v>
      </c>
      <c r="AE117" s="141">
        <f>IFERROR(VLOOKUP($A117&amp;$B117,'13'!$L$10:$M$49,2,FALSE),0)</f>
        <v>0</v>
      </c>
      <c r="AF117" s="141">
        <f>IFERROR(VLOOKUP($A117&amp;$B117,'14'!$L$10:$M$49,2,FALSE),0)</f>
        <v>0</v>
      </c>
      <c r="AG117" s="149">
        <v>0</v>
      </c>
      <c r="AH117" s="166">
        <f t="shared" si="54"/>
        <v>0</v>
      </c>
      <c r="AI117" s="152">
        <f t="shared" si="55"/>
        <v>0</v>
      </c>
      <c r="AJ117" s="155"/>
      <c r="AK117" s="159"/>
      <c r="AM117" s="112" t="str">
        <f t="shared" si="56"/>
        <v/>
      </c>
      <c r="AN117" s="112">
        <f t="shared" si="57"/>
        <v>0</v>
      </c>
      <c r="AO117" s="112">
        <f t="shared" si="58"/>
        <v>0</v>
      </c>
      <c r="AP117" s="112">
        <f t="shared" si="52"/>
        <v>0</v>
      </c>
      <c r="AQ117" s="112">
        <f t="shared" si="53"/>
        <v>0</v>
      </c>
      <c r="AR117" s="112">
        <f t="shared" si="59"/>
        <v>0</v>
      </c>
      <c r="AS117" s="112">
        <f t="shared" si="60"/>
        <v>0</v>
      </c>
      <c r="AT117" s="112">
        <f t="shared" si="61"/>
        <v>0</v>
      </c>
      <c r="AU117" s="112">
        <f t="shared" si="62"/>
        <v>0</v>
      </c>
      <c r="AV117" s="112">
        <f t="shared" si="63"/>
        <v>0</v>
      </c>
      <c r="AW117" s="112">
        <f t="shared" si="64"/>
        <v>0</v>
      </c>
      <c r="AX117" s="112">
        <f t="shared" si="65"/>
        <v>0</v>
      </c>
      <c r="AY117" s="112">
        <f t="shared" si="66"/>
        <v>0</v>
      </c>
      <c r="AZ117" s="112">
        <f t="shared" si="50"/>
        <v>0</v>
      </c>
      <c r="BA117" s="112">
        <f t="shared" si="51"/>
        <v>0</v>
      </c>
      <c r="BB117" s="112"/>
    </row>
    <row r="118" spans="1:54" x14ac:dyDescent="0.2">
      <c r="A118" s="124"/>
      <c r="B118" s="16"/>
      <c r="C118" s="125"/>
      <c r="D118" s="147">
        <v>0</v>
      </c>
      <c r="E118" s="148"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0</v>
      </c>
      <c r="K118" s="148">
        <v>0</v>
      </c>
      <c r="L118" s="148">
        <v>0</v>
      </c>
      <c r="M118" s="148">
        <v>0</v>
      </c>
      <c r="N118" s="148">
        <v>0</v>
      </c>
      <c r="O118" s="144"/>
      <c r="P118" s="144"/>
      <c r="Q118" s="144"/>
      <c r="R118" s="144"/>
      <c r="S118" s="141">
        <f>IFERROR(VLOOKUP($A118&amp;$B118,'1'!$L$10:$M$49,2,FALSE),0)</f>
        <v>0</v>
      </c>
      <c r="T118" s="141">
        <f>IFERROR(VLOOKUP($A118&amp;$B118,'2'!$L$10:$M$49,2,FALSE),0)</f>
        <v>0</v>
      </c>
      <c r="U118" s="141">
        <v>0</v>
      </c>
      <c r="V118" s="141">
        <v>0</v>
      </c>
      <c r="W118" s="141">
        <f>IFERROR(VLOOKUP($A118&amp;$B118,'5'!$L$10:$M$49,2,FALSE),0)</f>
        <v>0</v>
      </c>
      <c r="X118" s="141">
        <v>0</v>
      </c>
      <c r="Y118" s="141">
        <f>IFERROR(VLOOKUP($A118&amp;$B118,'7'!$L$10:$M$49,2,FALSE),0)</f>
        <v>0</v>
      </c>
      <c r="Z118" s="141">
        <f>IFERROR(VLOOKUP($A118&amp;$B118,'8'!$L$10:$M$49,2,FALSE),0)</f>
        <v>0</v>
      </c>
      <c r="AA118" s="141">
        <f>IFERROR(VLOOKUP($A118&amp;$B118,'9'!$L$10:$M$49,2,FALSE),0)</f>
        <v>0</v>
      </c>
      <c r="AB118" s="141">
        <f>IFERROR(VLOOKUP($A118&amp;$B118,'10'!$L$10:$M$49,2,FALSE),0)</f>
        <v>0</v>
      </c>
      <c r="AC118" s="141">
        <v>0</v>
      </c>
      <c r="AD118" s="141">
        <v>0</v>
      </c>
      <c r="AE118" s="141">
        <f>IFERROR(VLOOKUP($A118&amp;$B118,'13'!$L$10:$M$49,2,FALSE),0)</f>
        <v>0</v>
      </c>
      <c r="AF118" s="141">
        <f>IFERROR(VLOOKUP($A118&amp;$B118,'14'!$L$10:$M$49,2,FALSE),0)</f>
        <v>0</v>
      </c>
      <c r="AG118" s="149">
        <v>0</v>
      </c>
      <c r="AH118" s="166">
        <f t="shared" si="54"/>
        <v>0</v>
      </c>
      <c r="AI118" s="152">
        <f t="shared" si="55"/>
        <v>0</v>
      </c>
      <c r="AJ118" s="155"/>
      <c r="AK118" s="159"/>
      <c r="AM118" s="112" t="str">
        <f t="shared" si="56"/>
        <v/>
      </c>
      <c r="AN118" s="112">
        <f t="shared" si="57"/>
        <v>0</v>
      </c>
      <c r="AO118" s="112">
        <f t="shared" si="58"/>
        <v>0</v>
      </c>
      <c r="AP118" s="112">
        <f t="shared" si="52"/>
        <v>0</v>
      </c>
      <c r="AQ118" s="112">
        <f t="shared" si="53"/>
        <v>0</v>
      </c>
      <c r="AR118" s="112">
        <f t="shared" si="59"/>
        <v>0</v>
      </c>
      <c r="AS118" s="112">
        <f t="shared" si="60"/>
        <v>0</v>
      </c>
      <c r="AT118" s="112">
        <f t="shared" si="61"/>
        <v>0</v>
      </c>
      <c r="AU118" s="112">
        <f t="shared" si="62"/>
        <v>0</v>
      </c>
      <c r="AV118" s="112">
        <f t="shared" si="63"/>
        <v>0</v>
      </c>
      <c r="AW118" s="112">
        <f t="shared" si="64"/>
        <v>0</v>
      </c>
      <c r="AX118" s="112">
        <f t="shared" si="65"/>
        <v>0</v>
      </c>
      <c r="AY118" s="112">
        <f t="shared" si="66"/>
        <v>0</v>
      </c>
      <c r="AZ118" s="112">
        <f t="shared" si="50"/>
        <v>0</v>
      </c>
      <c r="BA118" s="112">
        <f t="shared" si="51"/>
        <v>0</v>
      </c>
      <c r="BB118" s="112"/>
    </row>
    <row r="119" spans="1:54" x14ac:dyDescent="0.2">
      <c r="A119" s="134"/>
      <c r="B119" s="20"/>
      <c r="C119" s="133"/>
      <c r="D119" s="147">
        <v>0</v>
      </c>
      <c r="E119" s="148">
        <v>0</v>
      </c>
      <c r="F119" s="148">
        <v>0</v>
      </c>
      <c r="G119" s="148">
        <v>0</v>
      </c>
      <c r="H119" s="148">
        <v>0</v>
      </c>
      <c r="I119" s="148">
        <v>0</v>
      </c>
      <c r="J119" s="148">
        <v>0</v>
      </c>
      <c r="K119" s="148">
        <v>0</v>
      </c>
      <c r="L119" s="148">
        <v>0</v>
      </c>
      <c r="M119" s="148">
        <v>0</v>
      </c>
      <c r="N119" s="148">
        <v>0</v>
      </c>
      <c r="O119" s="144"/>
      <c r="P119" s="144"/>
      <c r="Q119" s="144"/>
      <c r="R119" s="144"/>
      <c r="S119" s="141">
        <f>IFERROR(VLOOKUP($A119&amp;$B119,'1'!$L$10:$M$49,2,FALSE),0)</f>
        <v>0</v>
      </c>
      <c r="T119" s="141">
        <f>IFERROR(VLOOKUP($A119&amp;$B119,'2'!$L$10:$M$49,2,FALSE),0)</f>
        <v>0</v>
      </c>
      <c r="U119" s="141">
        <v>0</v>
      </c>
      <c r="V119" s="141">
        <v>0</v>
      </c>
      <c r="W119" s="141">
        <f>IFERROR(VLOOKUP($A119&amp;$B119,'5'!$L$10:$M$49,2,FALSE),0)</f>
        <v>0</v>
      </c>
      <c r="X119" s="141">
        <v>0</v>
      </c>
      <c r="Y119" s="141">
        <f>IFERROR(VLOOKUP($A119&amp;$B119,'7'!$L$10:$M$49,2,FALSE),0)</f>
        <v>0</v>
      </c>
      <c r="Z119" s="141">
        <f>IFERROR(VLOOKUP($A119&amp;$B119,'8'!$L$10:$M$49,2,FALSE),0)</f>
        <v>0</v>
      </c>
      <c r="AA119" s="141">
        <f>IFERROR(VLOOKUP($A119&amp;$B119,'9'!$L$10:$M$49,2,FALSE),0)</f>
        <v>0</v>
      </c>
      <c r="AB119" s="141">
        <f>IFERROR(VLOOKUP($A119&amp;$B119,'10'!$L$10:$M$49,2,FALSE),0)</f>
        <v>0</v>
      </c>
      <c r="AC119" s="141">
        <v>0</v>
      </c>
      <c r="AD119" s="141">
        <v>0</v>
      </c>
      <c r="AE119" s="141">
        <f>IFERROR(VLOOKUP($A119&amp;$B119,'13'!$L$10:$M$49,2,FALSE),0)</f>
        <v>0</v>
      </c>
      <c r="AF119" s="141">
        <f>IFERROR(VLOOKUP($A119&amp;$B119,'14'!$L$10:$M$49,2,FALSE),0)</f>
        <v>0</v>
      </c>
      <c r="AG119" s="149">
        <v>0</v>
      </c>
      <c r="AH119" s="166">
        <f t="shared" si="54"/>
        <v>0</v>
      </c>
      <c r="AI119" s="152">
        <f t="shared" si="55"/>
        <v>0</v>
      </c>
      <c r="AJ119" s="155"/>
      <c r="AK119" s="159"/>
      <c r="AM119" s="112" t="str">
        <f t="shared" si="56"/>
        <v/>
      </c>
      <c r="AN119" s="112">
        <f t="shared" si="57"/>
        <v>0</v>
      </c>
      <c r="AO119" s="112">
        <f t="shared" si="58"/>
        <v>0</v>
      </c>
      <c r="AP119" s="112">
        <f t="shared" si="52"/>
        <v>0</v>
      </c>
      <c r="AQ119" s="112">
        <f t="shared" si="53"/>
        <v>0</v>
      </c>
      <c r="AR119" s="112">
        <f t="shared" si="59"/>
        <v>0</v>
      </c>
      <c r="AS119" s="112">
        <f t="shared" si="60"/>
        <v>0</v>
      </c>
      <c r="AT119" s="112">
        <f t="shared" si="61"/>
        <v>0</v>
      </c>
      <c r="AU119" s="112">
        <f t="shared" si="62"/>
        <v>0</v>
      </c>
      <c r="AV119" s="112">
        <f t="shared" si="63"/>
        <v>0</v>
      </c>
      <c r="AW119" s="112">
        <f t="shared" si="64"/>
        <v>0</v>
      </c>
      <c r="AX119" s="112">
        <f t="shared" si="65"/>
        <v>0</v>
      </c>
      <c r="AY119" s="112">
        <f t="shared" si="66"/>
        <v>0</v>
      </c>
      <c r="AZ119" s="112">
        <f t="shared" si="50"/>
        <v>0</v>
      </c>
      <c r="BA119" s="112">
        <f t="shared" si="51"/>
        <v>0</v>
      </c>
      <c r="BB119" s="112"/>
    </row>
    <row r="120" spans="1:54" x14ac:dyDescent="0.2">
      <c r="A120" s="124"/>
      <c r="B120" s="16"/>
      <c r="C120" s="125"/>
      <c r="D120" s="147">
        <v>0</v>
      </c>
      <c r="E120" s="148">
        <v>0</v>
      </c>
      <c r="F120" s="148">
        <v>0</v>
      </c>
      <c r="G120" s="148">
        <v>0</v>
      </c>
      <c r="H120" s="148">
        <v>0</v>
      </c>
      <c r="I120" s="148">
        <v>0</v>
      </c>
      <c r="J120" s="148">
        <v>0</v>
      </c>
      <c r="K120" s="148">
        <v>0</v>
      </c>
      <c r="L120" s="148">
        <v>0</v>
      </c>
      <c r="M120" s="148">
        <v>0</v>
      </c>
      <c r="N120" s="148">
        <v>0</v>
      </c>
      <c r="O120" s="144"/>
      <c r="P120" s="144"/>
      <c r="Q120" s="144"/>
      <c r="R120" s="144"/>
      <c r="S120" s="141">
        <f>IFERROR(VLOOKUP($A120&amp;$B120,'1'!$L$10:$M$49,2,FALSE),0)</f>
        <v>0</v>
      </c>
      <c r="T120" s="141">
        <f>IFERROR(VLOOKUP($A120&amp;$B120,'2'!$L$10:$M$49,2,FALSE),0)</f>
        <v>0</v>
      </c>
      <c r="U120" s="141">
        <v>0</v>
      </c>
      <c r="V120" s="141">
        <v>0</v>
      </c>
      <c r="W120" s="141">
        <f>IFERROR(VLOOKUP($A120&amp;$B120,'5'!$L$10:$M$49,2,FALSE),0)</f>
        <v>0</v>
      </c>
      <c r="X120" s="141">
        <v>0</v>
      </c>
      <c r="Y120" s="141">
        <f>IFERROR(VLOOKUP($A120&amp;$B120,'7'!$L$10:$M$49,2,FALSE),0)</f>
        <v>0</v>
      </c>
      <c r="Z120" s="141">
        <f>IFERROR(VLOOKUP($A120&amp;$B120,'8'!$L$10:$M$49,2,FALSE),0)</f>
        <v>0</v>
      </c>
      <c r="AA120" s="141">
        <f>IFERROR(VLOOKUP($A120&amp;$B120,'9'!$L$10:$M$49,2,FALSE),0)</f>
        <v>0</v>
      </c>
      <c r="AB120" s="141">
        <f>IFERROR(VLOOKUP($A120&amp;$B120,'10'!$L$10:$M$49,2,FALSE),0)</f>
        <v>0</v>
      </c>
      <c r="AC120" s="141">
        <v>0</v>
      </c>
      <c r="AD120" s="141">
        <v>0</v>
      </c>
      <c r="AE120" s="141">
        <f>IFERROR(VLOOKUP($A120&amp;$B120,'13'!$L$10:$M$49,2,FALSE),0)</f>
        <v>0</v>
      </c>
      <c r="AF120" s="141">
        <f>IFERROR(VLOOKUP($A120&amp;$B120,'14'!$L$10:$M$49,2,FALSE),0)</f>
        <v>0</v>
      </c>
      <c r="AG120" s="149">
        <v>0</v>
      </c>
      <c r="AH120" s="166">
        <f t="shared" si="54"/>
        <v>0</v>
      </c>
      <c r="AI120" s="152">
        <f t="shared" si="55"/>
        <v>0</v>
      </c>
      <c r="AJ120" s="155"/>
      <c r="AK120" s="159"/>
      <c r="AM120" s="112" t="str">
        <f t="shared" si="56"/>
        <v/>
      </c>
      <c r="AN120" s="112">
        <f t="shared" si="57"/>
        <v>0</v>
      </c>
      <c r="AO120" s="112">
        <f t="shared" si="58"/>
        <v>0</v>
      </c>
      <c r="AP120" s="112">
        <f t="shared" si="52"/>
        <v>0</v>
      </c>
      <c r="AQ120" s="112">
        <f t="shared" si="53"/>
        <v>0</v>
      </c>
      <c r="AR120" s="112">
        <f t="shared" si="59"/>
        <v>0</v>
      </c>
      <c r="AS120" s="112">
        <f t="shared" si="60"/>
        <v>0</v>
      </c>
      <c r="AT120" s="112">
        <f t="shared" si="61"/>
        <v>0</v>
      </c>
      <c r="AU120" s="112">
        <f t="shared" si="62"/>
        <v>0</v>
      </c>
      <c r="AV120" s="112">
        <f t="shared" si="63"/>
        <v>0</v>
      </c>
      <c r="AW120" s="112">
        <f t="shared" si="64"/>
        <v>0</v>
      </c>
      <c r="AX120" s="112">
        <f t="shared" si="65"/>
        <v>0</v>
      </c>
      <c r="AY120" s="112">
        <f t="shared" si="66"/>
        <v>0</v>
      </c>
      <c r="AZ120" s="112">
        <f t="shared" si="50"/>
        <v>0</v>
      </c>
      <c r="BA120" s="112">
        <f t="shared" si="51"/>
        <v>0</v>
      </c>
      <c r="BB120" s="112"/>
    </row>
    <row r="121" spans="1:54" x14ac:dyDescent="0.2">
      <c r="A121" s="124"/>
      <c r="B121" s="16"/>
      <c r="C121" s="129"/>
      <c r="D121" s="147">
        <v>0</v>
      </c>
      <c r="E121" s="148">
        <v>0</v>
      </c>
      <c r="F121" s="148">
        <v>0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4"/>
      <c r="P121" s="144"/>
      <c r="Q121" s="144"/>
      <c r="R121" s="144"/>
      <c r="S121" s="141">
        <f>IFERROR(VLOOKUP($A121&amp;$B121,'1'!$L$10:$M$49,2,FALSE),0)</f>
        <v>0</v>
      </c>
      <c r="T121" s="141">
        <f>IFERROR(VLOOKUP($A121&amp;$B121,'2'!$L$10:$M$49,2,FALSE),0)</f>
        <v>0</v>
      </c>
      <c r="U121" s="141">
        <v>0</v>
      </c>
      <c r="V121" s="141">
        <v>0</v>
      </c>
      <c r="W121" s="141">
        <f>IFERROR(VLOOKUP($A121&amp;$B121,'5'!$L$10:$M$49,2,FALSE),0)</f>
        <v>0</v>
      </c>
      <c r="X121" s="141">
        <v>0</v>
      </c>
      <c r="Y121" s="141">
        <f>IFERROR(VLOOKUP($A121&amp;$B121,'7'!$L$10:$M$49,2,FALSE),0)</f>
        <v>0</v>
      </c>
      <c r="Z121" s="141">
        <f>IFERROR(VLOOKUP($A121&amp;$B121,'8'!$L$10:$M$49,2,FALSE),0)</f>
        <v>0</v>
      </c>
      <c r="AA121" s="141">
        <f>IFERROR(VLOOKUP($A121&amp;$B121,'9'!$L$10:$M$49,2,FALSE),0)</f>
        <v>0</v>
      </c>
      <c r="AB121" s="141">
        <f>IFERROR(VLOOKUP($A121&amp;$B121,'10'!$L$10:$M$49,2,FALSE),0)</f>
        <v>0</v>
      </c>
      <c r="AC121" s="141">
        <v>0</v>
      </c>
      <c r="AD121" s="141">
        <v>0</v>
      </c>
      <c r="AE121" s="141">
        <f>IFERROR(VLOOKUP($A121&amp;$B121,'13'!$L$10:$M$49,2,FALSE),0)</f>
        <v>0</v>
      </c>
      <c r="AF121" s="141">
        <f>IFERROR(VLOOKUP($A121&amp;$B121,'14'!$L$10:$M$49,2,FALSE),0)</f>
        <v>0</v>
      </c>
      <c r="AG121" s="149">
        <v>0</v>
      </c>
      <c r="AH121" s="166">
        <f t="shared" si="54"/>
        <v>0</v>
      </c>
      <c r="AI121" s="152">
        <f t="shared" si="55"/>
        <v>0</v>
      </c>
      <c r="AJ121" s="155"/>
      <c r="AK121" s="159"/>
      <c r="AM121" s="112" t="str">
        <f t="shared" si="56"/>
        <v/>
      </c>
      <c r="AN121" s="112">
        <f t="shared" si="57"/>
        <v>0</v>
      </c>
      <c r="AO121" s="112">
        <f t="shared" si="58"/>
        <v>0</v>
      </c>
      <c r="AP121" s="112">
        <f t="shared" si="52"/>
        <v>0</v>
      </c>
      <c r="AQ121" s="112">
        <f t="shared" si="53"/>
        <v>0</v>
      </c>
      <c r="AR121" s="112">
        <f t="shared" si="59"/>
        <v>0</v>
      </c>
      <c r="AS121" s="112">
        <f t="shared" si="60"/>
        <v>0</v>
      </c>
      <c r="AT121" s="112">
        <f t="shared" si="61"/>
        <v>0</v>
      </c>
      <c r="AU121" s="112">
        <f t="shared" si="62"/>
        <v>0</v>
      </c>
      <c r="AV121" s="112">
        <f t="shared" si="63"/>
        <v>0</v>
      </c>
      <c r="AW121" s="112">
        <f t="shared" si="64"/>
        <v>0</v>
      </c>
      <c r="AX121" s="112">
        <f t="shared" si="65"/>
        <v>0</v>
      </c>
      <c r="AY121" s="112">
        <f t="shared" si="66"/>
        <v>0</v>
      </c>
      <c r="AZ121" s="112">
        <f t="shared" si="50"/>
        <v>0</v>
      </c>
      <c r="BA121" s="112">
        <f t="shared" si="51"/>
        <v>0</v>
      </c>
      <c r="BB121" s="112"/>
    </row>
    <row r="122" spans="1:54" x14ac:dyDescent="0.2">
      <c r="A122" s="124"/>
      <c r="B122" s="16"/>
      <c r="C122" s="129"/>
      <c r="D122" s="147">
        <v>0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4"/>
      <c r="P122" s="144"/>
      <c r="Q122" s="144"/>
      <c r="R122" s="144"/>
      <c r="S122" s="141">
        <f>IFERROR(VLOOKUP($A122&amp;$B122,'1'!$L$10:$M$49,2,FALSE),0)</f>
        <v>0</v>
      </c>
      <c r="T122" s="141">
        <f>IFERROR(VLOOKUP($A122&amp;$B122,'2'!$L$10:$M$49,2,FALSE),0)</f>
        <v>0</v>
      </c>
      <c r="U122" s="141">
        <v>0</v>
      </c>
      <c r="V122" s="141">
        <v>0</v>
      </c>
      <c r="W122" s="141">
        <f>IFERROR(VLOOKUP($A122&amp;$B122,'5'!$L$10:$M$49,2,FALSE),0)</f>
        <v>0</v>
      </c>
      <c r="X122" s="141">
        <v>0</v>
      </c>
      <c r="Y122" s="141">
        <f>IFERROR(VLOOKUP($A122&amp;$B122,'7'!$L$10:$M$49,2,FALSE),0)</f>
        <v>0</v>
      </c>
      <c r="Z122" s="141">
        <f>IFERROR(VLOOKUP($A122&amp;$B122,'8'!$L$10:$M$49,2,FALSE),0)</f>
        <v>0</v>
      </c>
      <c r="AA122" s="141">
        <f>IFERROR(VLOOKUP($A122&amp;$B122,'9'!$L$10:$M$49,2,FALSE),0)</f>
        <v>0</v>
      </c>
      <c r="AB122" s="141">
        <f>IFERROR(VLOOKUP($A122&amp;$B122,'10'!$L$10:$M$49,2,FALSE),0)</f>
        <v>0</v>
      </c>
      <c r="AC122" s="141">
        <v>0</v>
      </c>
      <c r="AD122" s="141">
        <v>0</v>
      </c>
      <c r="AE122" s="141">
        <f>IFERROR(VLOOKUP($A122&amp;$B122,'13'!$L$10:$M$49,2,FALSE),0)</f>
        <v>0</v>
      </c>
      <c r="AF122" s="141">
        <f>IFERROR(VLOOKUP($A122&amp;$B122,'14'!$L$10:$M$49,2,FALSE),0)</f>
        <v>0</v>
      </c>
      <c r="AG122" s="149">
        <v>0</v>
      </c>
      <c r="AH122" s="166">
        <f t="shared" si="54"/>
        <v>0</v>
      </c>
      <c r="AI122" s="152">
        <f t="shared" si="55"/>
        <v>0</v>
      </c>
      <c r="AJ122" s="155"/>
      <c r="AK122" s="159"/>
      <c r="AM122" s="112" t="str">
        <f t="shared" si="56"/>
        <v/>
      </c>
      <c r="AN122" s="112">
        <f t="shared" si="57"/>
        <v>0</v>
      </c>
      <c r="AO122" s="112">
        <f t="shared" si="58"/>
        <v>0</v>
      </c>
      <c r="AP122" s="112">
        <f t="shared" si="52"/>
        <v>0</v>
      </c>
      <c r="AQ122" s="112">
        <f t="shared" si="53"/>
        <v>0</v>
      </c>
      <c r="AR122" s="112">
        <f t="shared" si="59"/>
        <v>0</v>
      </c>
      <c r="AS122" s="112">
        <f t="shared" si="60"/>
        <v>0</v>
      </c>
      <c r="AT122" s="112">
        <f t="shared" si="61"/>
        <v>0</v>
      </c>
      <c r="AU122" s="112">
        <f t="shared" si="62"/>
        <v>0</v>
      </c>
      <c r="AV122" s="112">
        <f t="shared" si="63"/>
        <v>0</v>
      </c>
      <c r="AW122" s="112">
        <f t="shared" si="64"/>
        <v>0</v>
      </c>
      <c r="AX122" s="112">
        <f t="shared" si="65"/>
        <v>0</v>
      </c>
      <c r="AY122" s="112">
        <f t="shared" si="66"/>
        <v>0</v>
      </c>
      <c r="AZ122" s="112">
        <f t="shared" si="50"/>
        <v>0</v>
      </c>
      <c r="BA122" s="112">
        <f t="shared" si="51"/>
        <v>0</v>
      </c>
      <c r="BB122" s="112"/>
    </row>
    <row r="123" spans="1:54" x14ac:dyDescent="0.2">
      <c r="A123" s="124"/>
      <c r="B123" s="16"/>
      <c r="C123" s="129"/>
      <c r="D123" s="147">
        <v>0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4"/>
      <c r="P123" s="144"/>
      <c r="Q123" s="144"/>
      <c r="R123" s="144"/>
      <c r="S123" s="141">
        <f>IFERROR(VLOOKUP($A123&amp;$B123,'1'!$L$10:$M$49,2,FALSE),0)</f>
        <v>0</v>
      </c>
      <c r="T123" s="141">
        <f>IFERROR(VLOOKUP($A123&amp;$B123,'2'!$L$10:$M$49,2,FALSE),0)</f>
        <v>0</v>
      </c>
      <c r="U123" s="141">
        <v>0</v>
      </c>
      <c r="V123" s="141">
        <v>0</v>
      </c>
      <c r="W123" s="141">
        <f>IFERROR(VLOOKUP($A123&amp;$B123,'5'!$L$10:$M$49,2,FALSE),0)</f>
        <v>0</v>
      </c>
      <c r="X123" s="141">
        <v>0</v>
      </c>
      <c r="Y123" s="141">
        <f>IFERROR(VLOOKUP($A123&amp;$B123,'7'!$L$10:$M$49,2,FALSE),0)</f>
        <v>0</v>
      </c>
      <c r="Z123" s="141">
        <f>IFERROR(VLOOKUP($A123&amp;$B123,'8'!$L$10:$M$49,2,FALSE),0)</f>
        <v>0</v>
      </c>
      <c r="AA123" s="141">
        <f>IFERROR(VLOOKUP($A123&amp;$B123,'9'!$L$10:$M$49,2,FALSE),0)</f>
        <v>0</v>
      </c>
      <c r="AB123" s="141">
        <f>IFERROR(VLOOKUP($A123&amp;$B123,'10'!$L$10:$M$49,2,FALSE),0)</f>
        <v>0</v>
      </c>
      <c r="AC123" s="141">
        <v>0</v>
      </c>
      <c r="AD123" s="141">
        <v>0</v>
      </c>
      <c r="AE123" s="141">
        <f>IFERROR(VLOOKUP($A123&amp;$B123,'13'!$L$10:$M$49,2,FALSE),0)</f>
        <v>0</v>
      </c>
      <c r="AF123" s="141">
        <f>IFERROR(VLOOKUP($A123&amp;$B123,'14'!$L$10:$M$49,2,FALSE),0)</f>
        <v>0</v>
      </c>
      <c r="AG123" s="149">
        <v>0</v>
      </c>
      <c r="AH123" s="166">
        <f t="shared" si="54"/>
        <v>0</v>
      </c>
      <c r="AI123" s="152">
        <f t="shared" si="55"/>
        <v>0</v>
      </c>
      <c r="AJ123" s="155"/>
      <c r="AK123" s="159"/>
      <c r="AM123" s="112" t="str">
        <f t="shared" si="56"/>
        <v/>
      </c>
      <c r="AN123" s="112">
        <f t="shared" si="57"/>
        <v>0</v>
      </c>
      <c r="AO123" s="112">
        <f t="shared" si="58"/>
        <v>0</v>
      </c>
      <c r="AP123" s="112">
        <f t="shared" si="52"/>
        <v>0</v>
      </c>
      <c r="AQ123" s="112">
        <f t="shared" si="53"/>
        <v>0</v>
      </c>
      <c r="AR123" s="112">
        <f t="shared" si="59"/>
        <v>0</v>
      </c>
      <c r="AS123" s="112">
        <f t="shared" si="60"/>
        <v>0</v>
      </c>
      <c r="AT123" s="112">
        <f t="shared" si="61"/>
        <v>0</v>
      </c>
      <c r="AU123" s="112">
        <f t="shared" si="62"/>
        <v>0</v>
      </c>
      <c r="AV123" s="112">
        <f t="shared" si="63"/>
        <v>0</v>
      </c>
      <c r="AW123" s="112">
        <f t="shared" si="64"/>
        <v>0</v>
      </c>
      <c r="AX123" s="112">
        <f t="shared" si="65"/>
        <v>0</v>
      </c>
      <c r="AY123" s="112">
        <f t="shared" si="66"/>
        <v>0</v>
      </c>
      <c r="AZ123" s="112">
        <f t="shared" si="50"/>
        <v>0</v>
      </c>
      <c r="BA123" s="112">
        <f t="shared" si="51"/>
        <v>0</v>
      </c>
      <c r="BB123" s="112"/>
    </row>
    <row r="124" spans="1:54" x14ac:dyDescent="0.2">
      <c r="A124" s="124"/>
      <c r="B124" s="16"/>
      <c r="C124" s="129"/>
      <c r="D124" s="147">
        <v>0</v>
      </c>
      <c r="E124" s="148">
        <v>0</v>
      </c>
      <c r="F124" s="148">
        <v>0</v>
      </c>
      <c r="G124" s="148">
        <v>0</v>
      </c>
      <c r="H124" s="148">
        <v>0</v>
      </c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4"/>
      <c r="P124" s="144"/>
      <c r="Q124" s="144"/>
      <c r="R124" s="144"/>
      <c r="S124" s="141">
        <f>IFERROR(VLOOKUP($A124&amp;$B124,'1'!$L$10:$M$49,2,FALSE),0)</f>
        <v>0</v>
      </c>
      <c r="T124" s="141">
        <f>IFERROR(VLOOKUP($A124&amp;$B124,'2'!$L$10:$M$49,2,FALSE),0)</f>
        <v>0</v>
      </c>
      <c r="U124" s="141">
        <v>0</v>
      </c>
      <c r="V124" s="141">
        <v>0</v>
      </c>
      <c r="W124" s="141">
        <f>IFERROR(VLOOKUP($A124&amp;$B124,'5'!$L$10:$M$49,2,FALSE),0)</f>
        <v>0</v>
      </c>
      <c r="X124" s="141">
        <v>0</v>
      </c>
      <c r="Y124" s="141">
        <f>IFERROR(VLOOKUP($A124&amp;$B124,'7'!$L$10:$M$49,2,FALSE),0)</f>
        <v>0</v>
      </c>
      <c r="Z124" s="141">
        <f>IFERROR(VLOOKUP($A124&amp;$B124,'8'!$L$10:$M$49,2,FALSE),0)</f>
        <v>0</v>
      </c>
      <c r="AA124" s="141">
        <f>IFERROR(VLOOKUP($A124&amp;$B124,'9'!$L$10:$M$49,2,FALSE),0)</f>
        <v>0</v>
      </c>
      <c r="AB124" s="141">
        <f>IFERROR(VLOOKUP($A124&amp;$B124,'10'!$L$10:$M$49,2,FALSE),0)</f>
        <v>0</v>
      </c>
      <c r="AC124" s="141">
        <v>0</v>
      </c>
      <c r="AD124" s="141">
        <v>0</v>
      </c>
      <c r="AE124" s="141">
        <f>IFERROR(VLOOKUP($A124&amp;$B124,'13'!$L$10:$M$49,2,FALSE),0)</f>
        <v>0</v>
      </c>
      <c r="AF124" s="141">
        <f>IFERROR(VLOOKUP($A124&amp;$B124,'14'!$L$10:$M$49,2,FALSE),0)</f>
        <v>0</v>
      </c>
      <c r="AG124" s="149">
        <v>0</v>
      </c>
      <c r="AH124" s="166">
        <f t="shared" si="54"/>
        <v>0</v>
      </c>
      <c r="AI124" s="152">
        <f t="shared" si="55"/>
        <v>0</v>
      </c>
      <c r="AJ124" s="155"/>
      <c r="AK124" s="159"/>
      <c r="AM124" s="112" t="str">
        <f t="shared" si="56"/>
        <v/>
      </c>
      <c r="AN124" s="112">
        <f t="shared" si="57"/>
        <v>0</v>
      </c>
      <c r="AO124" s="112">
        <f t="shared" si="58"/>
        <v>0</v>
      </c>
      <c r="AP124" s="112">
        <f t="shared" si="52"/>
        <v>0</v>
      </c>
      <c r="AQ124" s="112">
        <f t="shared" si="53"/>
        <v>0</v>
      </c>
      <c r="AR124" s="112">
        <f t="shared" si="59"/>
        <v>0</v>
      </c>
      <c r="AS124" s="112">
        <f t="shared" si="60"/>
        <v>0</v>
      </c>
      <c r="AT124" s="112">
        <f t="shared" si="61"/>
        <v>0</v>
      </c>
      <c r="AU124" s="112">
        <f t="shared" si="62"/>
        <v>0</v>
      </c>
      <c r="AV124" s="112">
        <f t="shared" si="63"/>
        <v>0</v>
      </c>
      <c r="AW124" s="112">
        <f t="shared" si="64"/>
        <v>0</v>
      </c>
      <c r="AX124" s="112">
        <f t="shared" si="65"/>
        <v>0</v>
      </c>
      <c r="AY124" s="112">
        <f t="shared" si="66"/>
        <v>0</v>
      </c>
      <c r="AZ124" s="112">
        <f t="shared" si="50"/>
        <v>0</v>
      </c>
      <c r="BA124" s="112">
        <f t="shared" si="51"/>
        <v>0</v>
      </c>
      <c r="BB124" s="112"/>
    </row>
    <row r="125" spans="1:54" x14ac:dyDescent="0.2">
      <c r="A125" s="124"/>
      <c r="B125" s="16"/>
      <c r="C125" s="129"/>
      <c r="D125" s="147">
        <v>0</v>
      </c>
      <c r="E125" s="148">
        <v>0</v>
      </c>
      <c r="F125" s="148">
        <v>0</v>
      </c>
      <c r="G125" s="148">
        <v>0</v>
      </c>
      <c r="H125" s="148">
        <v>0</v>
      </c>
      <c r="I125" s="148">
        <v>0</v>
      </c>
      <c r="J125" s="148">
        <v>0</v>
      </c>
      <c r="K125" s="148">
        <v>0</v>
      </c>
      <c r="L125" s="148">
        <v>0</v>
      </c>
      <c r="M125" s="148">
        <v>0</v>
      </c>
      <c r="N125" s="148">
        <v>0</v>
      </c>
      <c r="O125" s="144"/>
      <c r="P125" s="144"/>
      <c r="Q125" s="144"/>
      <c r="R125" s="144"/>
      <c r="S125" s="141">
        <f>IFERROR(VLOOKUP($A125&amp;$B125,'1'!$L$10:$M$49,2,FALSE),0)</f>
        <v>0</v>
      </c>
      <c r="T125" s="141">
        <f>IFERROR(VLOOKUP($A125&amp;$B125,'2'!$L$10:$M$49,2,FALSE),0)</f>
        <v>0</v>
      </c>
      <c r="U125" s="141">
        <v>0</v>
      </c>
      <c r="V125" s="141">
        <v>0</v>
      </c>
      <c r="W125" s="141">
        <f>IFERROR(VLOOKUP($A125&amp;$B125,'5'!$L$10:$M$49,2,FALSE),0)</f>
        <v>0</v>
      </c>
      <c r="X125" s="141">
        <v>0</v>
      </c>
      <c r="Y125" s="141">
        <f>IFERROR(VLOOKUP($A125&amp;$B125,'7'!$L$10:$M$49,2,FALSE),0)</f>
        <v>0</v>
      </c>
      <c r="Z125" s="141">
        <f>IFERROR(VLOOKUP($A125&amp;$B125,'8'!$L$10:$M$49,2,FALSE),0)</f>
        <v>0</v>
      </c>
      <c r="AA125" s="141">
        <f>IFERROR(VLOOKUP($A125&amp;$B125,'9'!$L$10:$M$49,2,FALSE),0)</f>
        <v>0</v>
      </c>
      <c r="AB125" s="141">
        <f>IFERROR(VLOOKUP($A125&amp;$B125,'10'!$L$10:$M$49,2,FALSE),0)</f>
        <v>0</v>
      </c>
      <c r="AC125" s="141">
        <v>0</v>
      </c>
      <c r="AD125" s="141">
        <v>0</v>
      </c>
      <c r="AE125" s="141">
        <f>IFERROR(VLOOKUP($A125&amp;$B125,'13'!$L$10:$M$49,2,FALSE),0)</f>
        <v>0</v>
      </c>
      <c r="AF125" s="141">
        <f>IFERROR(VLOOKUP($A125&amp;$B125,'14'!$L$10:$M$49,2,FALSE),0)</f>
        <v>0</v>
      </c>
      <c r="AG125" s="149">
        <v>0</v>
      </c>
      <c r="AH125" s="166">
        <f t="shared" si="54"/>
        <v>0</v>
      </c>
      <c r="AI125" s="152">
        <f t="shared" si="55"/>
        <v>0</v>
      </c>
      <c r="AJ125" s="155"/>
      <c r="AK125" s="160"/>
      <c r="AM125" s="112" t="str">
        <f t="shared" si="56"/>
        <v/>
      </c>
      <c r="AN125" s="112">
        <f t="shared" si="57"/>
        <v>0</v>
      </c>
      <c r="AO125" s="112">
        <f t="shared" si="58"/>
        <v>0</v>
      </c>
      <c r="AP125" s="112">
        <f t="shared" si="52"/>
        <v>0</v>
      </c>
      <c r="AQ125" s="112">
        <f t="shared" si="53"/>
        <v>0</v>
      </c>
      <c r="AR125" s="112">
        <f t="shared" si="59"/>
        <v>0</v>
      </c>
      <c r="AS125" s="112">
        <f t="shared" si="60"/>
        <v>0</v>
      </c>
      <c r="AT125" s="112">
        <f t="shared" si="61"/>
        <v>0</v>
      </c>
      <c r="AU125" s="112">
        <f t="shared" si="62"/>
        <v>0</v>
      </c>
      <c r="AV125" s="112">
        <f t="shared" si="63"/>
        <v>0</v>
      </c>
      <c r="AW125" s="112">
        <f t="shared" si="64"/>
        <v>0</v>
      </c>
      <c r="AX125" s="112">
        <f t="shared" si="65"/>
        <v>0</v>
      </c>
      <c r="AY125" s="112">
        <f t="shared" si="66"/>
        <v>0</v>
      </c>
      <c r="AZ125" s="112">
        <f t="shared" si="50"/>
        <v>0</v>
      </c>
      <c r="BA125" s="112">
        <f t="shared" si="51"/>
        <v>0</v>
      </c>
      <c r="BB125" s="112"/>
    </row>
    <row r="126" spans="1:54" x14ac:dyDescent="0.2">
      <c r="A126" s="132"/>
      <c r="B126" s="21"/>
      <c r="C126" s="133"/>
      <c r="D126" s="147">
        <v>0</v>
      </c>
      <c r="E126" s="148">
        <v>0</v>
      </c>
      <c r="F126" s="148">
        <v>0</v>
      </c>
      <c r="G126" s="148">
        <v>0</v>
      </c>
      <c r="H126" s="148">
        <v>0</v>
      </c>
      <c r="I126" s="148">
        <v>0</v>
      </c>
      <c r="J126" s="148">
        <v>0</v>
      </c>
      <c r="K126" s="148">
        <v>0</v>
      </c>
      <c r="L126" s="148">
        <v>0</v>
      </c>
      <c r="M126" s="148">
        <v>0</v>
      </c>
      <c r="N126" s="148">
        <v>0</v>
      </c>
      <c r="O126" s="144"/>
      <c r="P126" s="144"/>
      <c r="Q126" s="144"/>
      <c r="R126" s="144"/>
      <c r="S126" s="141">
        <f>IFERROR(VLOOKUP($A126&amp;$B126,'1'!$L$10:$M$49,2,FALSE),0)</f>
        <v>0</v>
      </c>
      <c r="T126" s="141">
        <f>IFERROR(VLOOKUP($A126&amp;$B126,'2'!$L$10:$M$49,2,FALSE),0)</f>
        <v>0</v>
      </c>
      <c r="U126" s="141">
        <v>0</v>
      </c>
      <c r="V126" s="141">
        <v>0</v>
      </c>
      <c r="W126" s="141">
        <f>IFERROR(VLOOKUP($A126&amp;$B126,'5'!$L$10:$M$49,2,FALSE),0)</f>
        <v>0</v>
      </c>
      <c r="X126" s="141">
        <v>0</v>
      </c>
      <c r="Y126" s="141">
        <f>IFERROR(VLOOKUP($A126&amp;$B126,'7'!$L$10:$M$49,2,FALSE),0)</f>
        <v>0</v>
      </c>
      <c r="Z126" s="141">
        <f>IFERROR(VLOOKUP($A126&amp;$B126,'8'!$L$10:$M$49,2,FALSE),0)</f>
        <v>0</v>
      </c>
      <c r="AA126" s="141">
        <f>IFERROR(VLOOKUP($A126&amp;$B126,'9'!$L$10:$M$49,2,FALSE),0)</f>
        <v>0</v>
      </c>
      <c r="AB126" s="141">
        <f>IFERROR(VLOOKUP($A126&amp;$B126,'10'!$L$10:$M$49,2,FALSE),0)</f>
        <v>0</v>
      </c>
      <c r="AC126" s="141">
        <v>0</v>
      </c>
      <c r="AD126" s="141">
        <v>0</v>
      </c>
      <c r="AE126" s="141">
        <f>IFERROR(VLOOKUP($A126&amp;$B126,'13'!$L$10:$M$49,2,FALSE),0)</f>
        <v>0</v>
      </c>
      <c r="AF126" s="141">
        <f>IFERROR(VLOOKUP($A126&amp;$B126,'14'!$L$10:$M$49,2,FALSE),0)</f>
        <v>0</v>
      </c>
      <c r="AG126" s="149">
        <v>0</v>
      </c>
      <c r="AH126" s="166">
        <f t="shared" si="54"/>
        <v>0</v>
      </c>
      <c r="AI126" s="152">
        <f t="shared" si="55"/>
        <v>0</v>
      </c>
      <c r="AJ126" s="155"/>
      <c r="AK126" s="160"/>
      <c r="AM126" s="112" t="str">
        <f t="shared" si="56"/>
        <v/>
      </c>
      <c r="AN126" s="112">
        <f t="shared" si="57"/>
        <v>0</v>
      </c>
      <c r="AO126" s="112">
        <f t="shared" si="58"/>
        <v>0</v>
      </c>
      <c r="AP126" s="112">
        <f t="shared" si="52"/>
        <v>0</v>
      </c>
      <c r="AQ126" s="112">
        <f t="shared" si="53"/>
        <v>0</v>
      </c>
      <c r="AR126" s="112">
        <f t="shared" si="59"/>
        <v>0</v>
      </c>
      <c r="AS126" s="112">
        <f t="shared" si="60"/>
        <v>0</v>
      </c>
      <c r="AT126" s="112">
        <f t="shared" si="61"/>
        <v>0</v>
      </c>
      <c r="AU126" s="112">
        <f t="shared" si="62"/>
        <v>0</v>
      </c>
      <c r="AV126" s="112">
        <f t="shared" si="63"/>
        <v>0</v>
      </c>
      <c r="AW126" s="112">
        <f t="shared" si="64"/>
        <v>0</v>
      </c>
      <c r="AX126" s="112">
        <f t="shared" si="65"/>
        <v>0</v>
      </c>
      <c r="AY126" s="112">
        <f t="shared" si="66"/>
        <v>0</v>
      </c>
      <c r="AZ126" s="112">
        <f t="shared" si="50"/>
        <v>0</v>
      </c>
      <c r="BA126" s="112">
        <f t="shared" si="51"/>
        <v>0</v>
      </c>
      <c r="BB126" s="112"/>
    </row>
    <row r="127" spans="1:54" x14ac:dyDescent="0.2">
      <c r="A127" s="132"/>
      <c r="B127" s="21"/>
      <c r="C127" s="133"/>
      <c r="D127" s="147">
        <v>0</v>
      </c>
      <c r="E127" s="148">
        <v>0</v>
      </c>
      <c r="F127" s="148">
        <v>0</v>
      </c>
      <c r="G127" s="148">
        <v>0</v>
      </c>
      <c r="H127" s="148">
        <v>0</v>
      </c>
      <c r="I127" s="148">
        <v>0</v>
      </c>
      <c r="J127" s="148">
        <v>0</v>
      </c>
      <c r="K127" s="148">
        <v>0</v>
      </c>
      <c r="L127" s="148">
        <v>0</v>
      </c>
      <c r="M127" s="148">
        <v>0</v>
      </c>
      <c r="N127" s="148">
        <v>0</v>
      </c>
      <c r="O127" s="144"/>
      <c r="P127" s="144"/>
      <c r="Q127" s="144"/>
      <c r="R127" s="144"/>
      <c r="S127" s="141">
        <f>IFERROR(VLOOKUP($A127&amp;$B127,'1'!$L$10:$M$49,2,FALSE),0)</f>
        <v>0</v>
      </c>
      <c r="T127" s="141">
        <f>IFERROR(VLOOKUP($A127&amp;$B127,'2'!$L$10:$M$49,2,FALSE),0)</f>
        <v>0</v>
      </c>
      <c r="U127" s="141">
        <v>0</v>
      </c>
      <c r="V127" s="141">
        <v>0</v>
      </c>
      <c r="W127" s="141">
        <f>IFERROR(VLOOKUP($A127&amp;$B127,'5'!$L$10:$M$49,2,FALSE),0)</f>
        <v>0</v>
      </c>
      <c r="X127" s="141">
        <v>0</v>
      </c>
      <c r="Y127" s="141">
        <f>IFERROR(VLOOKUP($A127&amp;$B127,'7'!$L$10:$M$49,2,FALSE),0)</f>
        <v>0</v>
      </c>
      <c r="Z127" s="141">
        <f>IFERROR(VLOOKUP($A127&amp;$B127,'8'!$L$10:$M$49,2,FALSE),0)</f>
        <v>0</v>
      </c>
      <c r="AA127" s="141">
        <f>IFERROR(VLOOKUP($A127&amp;$B127,'9'!$L$10:$M$49,2,FALSE),0)</f>
        <v>0</v>
      </c>
      <c r="AB127" s="141">
        <f>IFERROR(VLOOKUP($A127&amp;$B127,'10'!$L$10:$M$49,2,FALSE),0)</f>
        <v>0</v>
      </c>
      <c r="AC127" s="141">
        <v>0</v>
      </c>
      <c r="AD127" s="141">
        <v>0</v>
      </c>
      <c r="AE127" s="141">
        <f>IFERROR(VLOOKUP($A127&amp;$B127,'13'!$L$10:$M$49,2,FALSE),0)</f>
        <v>0</v>
      </c>
      <c r="AF127" s="141">
        <f>IFERROR(VLOOKUP($A127&amp;$B127,'14'!$L$10:$M$49,2,FALSE),0)</f>
        <v>0</v>
      </c>
      <c r="AG127" s="149">
        <v>0</v>
      </c>
      <c r="AH127" s="166">
        <f t="shared" si="54"/>
        <v>0</v>
      </c>
      <c r="AI127" s="152">
        <f t="shared" si="55"/>
        <v>0</v>
      </c>
      <c r="AJ127" s="155"/>
      <c r="AK127" s="160"/>
      <c r="AM127" s="112" t="str">
        <f t="shared" si="56"/>
        <v/>
      </c>
      <c r="AN127" s="112">
        <f t="shared" si="57"/>
        <v>0</v>
      </c>
      <c r="AO127" s="112">
        <f t="shared" si="58"/>
        <v>0</v>
      </c>
      <c r="AP127" s="112">
        <f t="shared" si="52"/>
        <v>0</v>
      </c>
      <c r="AQ127" s="112">
        <f t="shared" si="53"/>
        <v>0</v>
      </c>
      <c r="AR127" s="112">
        <f t="shared" si="59"/>
        <v>0</v>
      </c>
      <c r="AS127" s="112">
        <f t="shared" si="60"/>
        <v>0</v>
      </c>
      <c r="AT127" s="112">
        <f t="shared" si="61"/>
        <v>0</v>
      </c>
      <c r="AU127" s="112">
        <f t="shared" si="62"/>
        <v>0</v>
      </c>
      <c r="AV127" s="112">
        <f t="shared" si="63"/>
        <v>0</v>
      </c>
      <c r="AW127" s="112">
        <f t="shared" si="64"/>
        <v>0</v>
      </c>
      <c r="AX127" s="112">
        <f t="shared" si="65"/>
        <v>0</v>
      </c>
      <c r="AY127" s="112">
        <f t="shared" si="66"/>
        <v>0</v>
      </c>
      <c r="AZ127" s="112">
        <f t="shared" si="50"/>
        <v>0</v>
      </c>
      <c r="BA127" s="112">
        <f t="shared" si="51"/>
        <v>0</v>
      </c>
      <c r="BB127" s="112"/>
    </row>
    <row r="128" spans="1:54" x14ac:dyDescent="0.2">
      <c r="A128" s="132"/>
      <c r="B128" s="21"/>
      <c r="C128" s="133"/>
      <c r="D128" s="147">
        <v>0</v>
      </c>
      <c r="E128" s="148">
        <v>0</v>
      </c>
      <c r="F128" s="148">
        <v>0</v>
      </c>
      <c r="G128" s="148">
        <v>0</v>
      </c>
      <c r="H128" s="148">
        <v>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4"/>
      <c r="P128" s="144"/>
      <c r="Q128" s="144"/>
      <c r="R128" s="144"/>
      <c r="S128" s="141">
        <f>IFERROR(VLOOKUP($A128&amp;$B128,'1'!$L$10:$M$49,2,FALSE),0)</f>
        <v>0</v>
      </c>
      <c r="T128" s="141">
        <f>IFERROR(VLOOKUP($A128&amp;$B128,'2'!$L$10:$M$49,2,FALSE),0)</f>
        <v>0</v>
      </c>
      <c r="U128" s="141">
        <v>0</v>
      </c>
      <c r="V128" s="141">
        <v>0</v>
      </c>
      <c r="W128" s="141">
        <f>IFERROR(VLOOKUP($A128&amp;$B128,'5'!$L$10:$M$49,2,FALSE),0)</f>
        <v>0</v>
      </c>
      <c r="X128" s="141">
        <v>0</v>
      </c>
      <c r="Y128" s="141">
        <f>IFERROR(VLOOKUP($A128&amp;$B128,'7'!$L$10:$M$49,2,FALSE),0)</f>
        <v>0</v>
      </c>
      <c r="Z128" s="141">
        <f>IFERROR(VLOOKUP($A128&amp;$B128,'8'!$L$10:$M$49,2,FALSE),0)</f>
        <v>0</v>
      </c>
      <c r="AA128" s="141">
        <f>IFERROR(VLOOKUP($A128&amp;$B128,'9'!$L$10:$M$49,2,FALSE),0)</f>
        <v>0</v>
      </c>
      <c r="AB128" s="141">
        <f>IFERROR(VLOOKUP($A128&amp;$B128,'10'!$L$10:$M$49,2,FALSE),0)</f>
        <v>0</v>
      </c>
      <c r="AC128" s="141">
        <v>0</v>
      </c>
      <c r="AD128" s="141">
        <v>0</v>
      </c>
      <c r="AE128" s="141">
        <f>IFERROR(VLOOKUP($A128&amp;$B128,'13'!$L$10:$M$49,2,FALSE),0)</f>
        <v>0</v>
      </c>
      <c r="AF128" s="141">
        <f>IFERROR(VLOOKUP($A128&amp;$B128,'14'!$L$10:$M$49,2,FALSE),0)</f>
        <v>0</v>
      </c>
      <c r="AG128" s="149">
        <v>0</v>
      </c>
      <c r="AH128" s="166">
        <f t="shared" si="54"/>
        <v>0</v>
      </c>
      <c r="AI128" s="152">
        <f t="shared" si="55"/>
        <v>0</v>
      </c>
      <c r="AJ128" s="155"/>
      <c r="AK128" s="160"/>
      <c r="AM128" s="112" t="str">
        <f t="shared" si="56"/>
        <v/>
      </c>
      <c r="AN128" s="112">
        <f t="shared" si="57"/>
        <v>0</v>
      </c>
      <c r="AO128" s="112">
        <f t="shared" si="58"/>
        <v>0</v>
      </c>
      <c r="AP128" s="112">
        <f t="shared" si="52"/>
        <v>0</v>
      </c>
      <c r="AQ128" s="112">
        <f t="shared" si="53"/>
        <v>0</v>
      </c>
      <c r="AR128" s="112">
        <f t="shared" si="59"/>
        <v>0</v>
      </c>
      <c r="AS128" s="112">
        <f t="shared" si="60"/>
        <v>0</v>
      </c>
      <c r="AT128" s="112">
        <f t="shared" si="61"/>
        <v>0</v>
      </c>
      <c r="AU128" s="112">
        <f t="shared" si="62"/>
        <v>0</v>
      </c>
      <c r="AV128" s="112">
        <f t="shared" si="63"/>
        <v>0</v>
      </c>
      <c r="AW128" s="112">
        <f t="shared" si="64"/>
        <v>0</v>
      </c>
      <c r="AX128" s="112">
        <f t="shared" si="65"/>
        <v>0</v>
      </c>
      <c r="AY128" s="112">
        <f t="shared" si="66"/>
        <v>0</v>
      </c>
      <c r="AZ128" s="112">
        <f t="shared" si="50"/>
        <v>0</v>
      </c>
      <c r="BA128" s="112">
        <f t="shared" si="51"/>
        <v>0</v>
      </c>
      <c r="BB128" s="112"/>
    </row>
    <row r="129" spans="1:54" x14ac:dyDescent="0.2">
      <c r="A129" s="132"/>
      <c r="B129" s="21"/>
      <c r="C129" s="133"/>
      <c r="D129" s="147">
        <v>0</v>
      </c>
      <c r="E129" s="148">
        <v>0</v>
      </c>
      <c r="F129" s="148">
        <v>0</v>
      </c>
      <c r="G129" s="148">
        <v>0</v>
      </c>
      <c r="H129" s="148">
        <v>0</v>
      </c>
      <c r="I129" s="148">
        <v>0</v>
      </c>
      <c r="J129" s="148">
        <v>0</v>
      </c>
      <c r="K129" s="148">
        <v>0</v>
      </c>
      <c r="L129" s="148">
        <v>0</v>
      </c>
      <c r="M129" s="148">
        <v>0</v>
      </c>
      <c r="N129" s="148">
        <v>0</v>
      </c>
      <c r="O129" s="144"/>
      <c r="P129" s="144"/>
      <c r="Q129" s="144"/>
      <c r="R129" s="144"/>
      <c r="S129" s="141">
        <f>IFERROR(VLOOKUP($A129&amp;$B129,'1'!$L$10:$M$49,2,FALSE),0)</f>
        <v>0</v>
      </c>
      <c r="T129" s="141">
        <f>IFERROR(VLOOKUP($A129&amp;$B129,'2'!$L$10:$M$49,2,FALSE),0)</f>
        <v>0</v>
      </c>
      <c r="U129" s="141">
        <v>0</v>
      </c>
      <c r="V129" s="141">
        <v>0</v>
      </c>
      <c r="W129" s="141">
        <f>IFERROR(VLOOKUP($A129&amp;$B129,'5'!$L$10:$M$49,2,FALSE),0)</f>
        <v>0</v>
      </c>
      <c r="X129" s="141">
        <v>0</v>
      </c>
      <c r="Y129" s="141">
        <f>IFERROR(VLOOKUP($A129&amp;$B129,'7'!$L$10:$M$49,2,FALSE),0)</f>
        <v>0</v>
      </c>
      <c r="Z129" s="141">
        <f>IFERROR(VLOOKUP($A129&amp;$B129,'8'!$L$10:$M$49,2,FALSE),0)</f>
        <v>0</v>
      </c>
      <c r="AA129" s="141">
        <f>IFERROR(VLOOKUP($A129&amp;$B129,'9'!$L$10:$M$49,2,FALSE),0)</f>
        <v>0</v>
      </c>
      <c r="AB129" s="141">
        <f>IFERROR(VLOOKUP($A129&amp;$B129,'10'!$L$10:$M$49,2,FALSE),0)</f>
        <v>0</v>
      </c>
      <c r="AC129" s="141">
        <v>0</v>
      </c>
      <c r="AD129" s="141">
        <v>0</v>
      </c>
      <c r="AE129" s="141">
        <f>IFERROR(VLOOKUP($A129&amp;$B129,'13'!$L$10:$M$49,2,FALSE),0)</f>
        <v>0</v>
      </c>
      <c r="AF129" s="141">
        <f>IFERROR(VLOOKUP($A129&amp;$B129,'14'!$L$10:$M$49,2,FALSE),0)</f>
        <v>0</v>
      </c>
      <c r="AG129" s="149">
        <v>0</v>
      </c>
      <c r="AH129" s="166">
        <f t="shared" si="54"/>
        <v>0</v>
      </c>
      <c r="AI129" s="152">
        <f t="shared" si="55"/>
        <v>0</v>
      </c>
      <c r="AJ129" s="155"/>
      <c r="AK129" s="160"/>
      <c r="AM129" s="112" t="str">
        <f t="shared" si="56"/>
        <v/>
      </c>
      <c r="AN129" s="112">
        <f t="shared" si="57"/>
        <v>0</v>
      </c>
      <c r="AO129" s="112">
        <f t="shared" si="58"/>
        <v>0</v>
      </c>
      <c r="AP129" s="112">
        <f t="shared" si="52"/>
        <v>0</v>
      </c>
      <c r="AQ129" s="112">
        <f t="shared" si="53"/>
        <v>0</v>
      </c>
      <c r="AR129" s="112">
        <f t="shared" si="59"/>
        <v>0</v>
      </c>
      <c r="AS129" s="112">
        <f t="shared" si="60"/>
        <v>0</v>
      </c>
      <c r="AT129" s="112">
        <f t="shared" si="61"/>
        <v>0</v>
      </c>
      <c r="AU129" s="112">
        <f t="shared" si="62"/>
        <v>0</v>
      </c>
      <c r="AV129" s="112">
        <f t="shared" si="63"/>
        <v>0</v>
      </c>
      <c r="AW129" s="112">
        <f t="shared" si="64"/>
        <v>0</v>
      </c>
      <c r="AX129" s="112">
        <f t="shared" si="65"/>
        <v>0</v>
      </c>
      <c r="AY129" s="112">
        <f t="shared" si="66"/>
        <v>0</v>
      </c>
      <c r="AZ129" s="112">
        <f t="shared" si="50"/>
        <v>0</v>
      </c>
      <c r="BA129" s="112">
        <f t="shared" si="51"/>
        <v>0</v>
      </c>
      <c r="BB129" s="112"/>
    </row>
    <row r="130" spans="1:54" x14ac:dyDescent="0.2">
      <c r="A130" s="132"/>
      <c r="B130" s="21"/>
      <c r="C130" s="133"/>
      <c r="D130" s="147">
        <v>0</v>
      </c>
      <c r="E130" s="148">
        <v>0</v>
      </c>
      <c r="F130" s="148">
        <v>0</v>
      </c>
      <c r="G130" s="148">
        <v>0</v>
      </c>
      <c r="H130" s="148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4"/>
      <c r="P130" s="144"/>
      <c r="Q130" s="144"/>
      <c r="R130" s="144"/>
      <c r="S130" s="141">
        <f>IFERROR(VLOOKUP($A130&amp;$B130,'1'!$L$10:$M$49,2,FALSE),0)</f>
        <v>0</v>
      </c>
      <c r="T130" s="141">
        <f>IFERROR(VLOOKUP($A130&amp;$B130,'2'!$L$10:$M$49,2,FALSE),0)</f>
        <v>0</v>
      </c>
      <c r="U130" s="141">
        <v>0</v>
      </c>
      <c r="V130" s="141">
        <v>0</v>
      </c>
      <c r="W130" s="141">
        <f>IFERROR(VLOOKUP($A130&amp;$B130,'5'!$L$10:$M$49,2,FALSE),0)</f>
        <v>0</v>
      </c>
      <c r="X130" s="141">
        <v>0</v>
      </c>
      <c r="Y130" s="141">
        <f>IFERROR(VLOOKUP($A130&amp;$B130,'7'!$L$10:$M$49,2,FALSE),0)</f>
        <v>0</v>
      </c>
      <c r="Z130" s="141">
        <f>IFERROR(VLOOKUP($A130&amp;$B130,'8'!$L$10:$M$49,2,FALSE),0)</f>
        <v>0</v>
      </c>
      <c r="AA130" s="141">
        <f>IFERROR(VLOOKUP($A130&amp;$B130,'9'!$L$10:$M$49,2,FALSE),0)</f>
        <v>0</v>
      </c>
      <c r="AB130" s="141">
        <f>IFERROR(VLOOKUP($A130&amp;$B130,'10'!$L$10:$M$49,2,FALSE),0)</f>
        <v>0</v>
      </c>
      <c r="AC130" s="141">
        <v>0</v>
      </c>
      <c r="AD130" s="141">
        <v>0</v>
      </c>
      <c r="AE130" s="141">
        <f>IFERROR(VLOOKUP($A130&amp;$B130,'13'!$L$10:$M$49,2,FALSE),0)</f>
        <v>0</v>
      </c>
      <c r="AF130" s="141">
        <f>IFERROR(VLOOKUP($A130&amp;$B130,'14'!$L$10:$M$49,2,FALSE),0)</f>
        <v>0</v>
      </c>
      <c r="AG130" s="149">
        <v>0</v>
      </c>
      <c r="AH130" s="166">
        <f t="shared" si="54"/>
        <v>0</v>
      </c>
      <c r="AI130" s="152">
        <f t="shared" si="55"/>
        <v>0</v>
      </c>
      <c r="AJ130" s="155"/>
      <c r="AK130" s="160"/>
      <c r="AM130" s="112" t="str">
        <f t="shared" si="56"/>
        <v/>
      </c>
      <c r="AN130" s="112">
        <f t="shared" si="57"/>
        <v>0</v>
      </c>
      <c r="AO130" s="112">
        <f t="shared" si="58"/>
        <v>0</v>
      </c>
      <c r="AP130" s="112">
        <f t="shared" si="52"/>
        <v>0</v>
      </c>
      <c r="AQ130" s="112">
        <f t="shared" si="53"/>
        <v>0</v>
      </c>
      <c r="AR130" s="112">
        <f t="shared" si="59"/>
        <v>0</v>
      </c>
      <c r="AS130" s="112">
        <f t="shared" si="60"/>
        <v>0</v>
      </c>
      <c r="AT130" s="112">
        <f t="shared" si="61"/>
        <v>0</v>
      </c>
      <c r="AU130" s="112">
        <f t="shared" si="62"/>
        <v>0</v>
      </c>
      <c r="AV130" s="112">
        <f t="shared" si="63"/>
        <v>0</v>
      </c>
      <c r="AW130" s="112">
        <f t="shared" si="64"/>
        <v>0</v>
      </c>
      <c r="AX130" s="112">
        <f t="shared" si="65"/>
        <v>0</v>
      </c>
      <c r="AY130" s="112">
        <f t="shared" si="66"/>
        <v>0</v>
      </c>
      <c r="AZ130" s="112">
        <f t="shared" si="50"/>
        <v>0</v>
      </c>
      <c r="BA130" s="112">
        <f t="shared" si="51"/>
        <v>0</v>
      </c>
      <c r="BB130" s="112"/>
    </row>
    <row r="131" spans="1:54" x14ac:dyDescent="0.2">
      <c r="A131" s="132"/>
      <c r="B131" s="21"/>
      <c r="C131" s="133"/>
      <c r="D131" s="147">
        <v>0</v>
      </c>
      <c r="E131" s="148">
        <v>0</v>
      </c>
      <c r="F131" s="148">
        <v>0</v>
      </c>
      <c r="G131" s="148">
        <v>0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148">
        <v>0</v>
      </c>
      <c r="O131" s="144"/>
      <c r="P131" s="144"/>
      <c r="Q131" s="144"/>
      <c r="R131" s="144"/>
      <c r="S131" s="141">
        <f>IFERROR(VLOOKUP($A131&amp;$B131,'1'!$L$10:$M$49,2,FALSE),0)</f>
        <v>0</v>
      </c>
      <c r="T131" s="141">
        <f>IFERROR(VLOOKUP($A131&amp;$B131,'2'!$L$10:$M$49,2,FALSE),0)</f>
        <v>0</v>
      </c>
      <c r="U131" s="141">
        <v>0</v>
      </c>
      <c r="V131" s="141">
        <v>0</v>
      </c>
      <c r="W131" s="141">
        <f>IFERROR(VLOOKUP($A131&amp;$B131,'5'!$L$10:$M$49,2,FALSE),0)</f>
        <v>0</v>
      </c>
      <c r="X131" s="141">
        <v>0</v>
      </c>
      <c r="Y131" s="141">
        <f>IFERROR(VLOOKUP($A131&amp;$B131,'7'!$L$10:$M$49,2,FALSE),0)</f>
        <v>0</v>
      </c>
      <c r="Z131" s="141">
        <f>IFERROR(VLOOKUP($A131&amp;$B131,'8'!$L$10:$M$49,2,FALSE),0)</f>
        <v>0</v>
      </c>
      <c r="AA131" s="141">
        <f>IFERROR(VLOOKUP($A131&amp;$B131,'9'!$L$10:$M$49,2,FALSE),0)</f>
        <v>0</v>
      </c>
      <c r="AB131" s="141">
        <f>IFERROR(VLOOKUP($A131&amp;$B131,'10'!$L$10:$M$49,2,FALSE),0)</f>
        <v>0</v>
      </c>
      <c r="AC131" s="141">
        <v>0</v>
      </c>
      <c r="AD131" s="141">
        <v>0</v>
      </c>
      <c r="AE131" s="141">
        <f>IFERROR(VLOOKUP($A131&amp;$B131,'13'!$L$10:$M$49,2,FALSE),0)</f>
        <v>0</v>
      </c>
      <c r="AF131" s="141">
        <f>IFERROR(VLOOKUP($A131&amp;$B131,'14'!$L$10:$M$49,2,FALSE),0)</f>
        <v>0</v>
      </c>
      <c r="AG131" s="149">
        <v>0</v>
      </c>
      <c r="AH131" s="166">
        <f t="shared" si="54"/>
        <v>0</v>
      </c>
      <c r="AI131" s="152">
        <f t="shared" si="55"/>
        <v>0</v>
      </c>
      <c r="AJ131" s="156"/>
      <c r="AK131" s="160"/>
      <c r="AM131" s="112" t="str">
        <f t="shared" si="56"/>
        <v/>
      </c>
      <c r="AN131" s="112">
        <f t="shared" si="57"/>
        <v>0</v>
      </c>
      <c r="AO131" s="112">
        <f t="shared" si="58"/>
        <v>0</v>
      </c>
      <c r="AP131" s="112">
        <f t="shared" si="52"/>
        <v>0</v>
      </c>
      <c r="AQ131" s="112">
        <f t="shared" si="53"/>
        <v>0</v>
      </c>
      <c r="AR131" s="112">
        <f t="shared" si="59"/>
        <v>0</v>
      </c>
      <c r="AS131" s="112">
        <f t="shared" si="60"/>
        <v>0</v>
      </c>
      <c r="AT131" s="112">
        <f t="shared" si="61"/>
        <v>0</v>
      </c>
      <c r="AU131" s="112">
        <f t="shared" si="62"/>
        <v>0</v>
      </c>
      <c r="AV131" s="112">
        <f t="shared" si="63"/>
        <v>0</v>
      </c>
      <c r="AW131" s="112">
        <f t="shared" si="64"/>
        <v>0</v>
      </c>
      <c r="AX131" s="112">
        <f t="shared" si="65"/>
        <v>0</v>
      </c>
      <c r="AY131" s="112">
        <f t="shared" si="66"/>
        <v>0</v>
      </c>
      <c r="AZ131" s="112">
        <f t="shared" si="50"/>
        <v>0</v>
      </c>
      <c r="BA131" s="112">
        <f t="shared" si="51"/>
        <v>0</v>
      </c>
      <c r="BB131" s="112"/>
    </row>
    <row r="132" spans="1:54" ht="13.5" thickBot="1" x14ac:dyDescent="0.25">
      <c r="A132" s="135"/>
      <c r="B132" s="136"/>
      <c r="C132" s="137"/>
      <c r="D132" s="147">
        <v>0</v>
      </c>
      <c r="E132" s="148">
        <v>0</v>
      </c>
      <c r="F132" s="148">
        <v>0</v>
      </c>
      <c r="G132" s="148">
        <v>0</v>
      </c>
      <c r="H132" s="148">
        <v>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4"/>
      <c r="P132" s="144"/>
      <c r="Q132" s="144"/>
      <c r="R132" s="144"/>
      <c r="S132" s="141">
        <f>IFERROR(VLOOKUP($A132&amp;$B132,'1'!$L$10:$M$49,2,FALSE),0)</f>
        <v>0</v>
      </c>
      <c r="T132" s="141">
        <f>IFERROR(VLOOKUP($A132&amp;$B132,'2'!$L$10:$M$49,2,FALSE),0)</f>
        <v>0</v>
      </c>
      <c r="U132" s="141">
        <v>0</v>
      </c>
      <c r="V132" s="141">
        <v>0</v>
      </c>
      <c r="W132" s="141">
        <f>IFERROR(VLOOKUP($A132&amp;$B132,'5'!$L$10:$M$49,2,FALSE),0)</f>
        <v>0</v>
      </c>
      <c r="X132" s="141">
        <v>0</v>
      </c>
      <c r="Y132" s="141">
        <f>IFERROR(VLOOKUP($A132&amp;$B132,'7'!$L$10:$M$49,2,FALSE),0)</f>
        <v>0</v>
      </c>
      <c r="Z132" s="141">
        <f>IFERROR(VLOOKUP($A132&amp;$B132,'8'!$L$10:$M$49,2,FALSE),0)</f>
        <v>0</v>
      </c>
      <c r="AA132" s="141">
        <f>IFERROR(VLOOKUP($A132&amp;$B132,'9'!$L$10:$M$49,2,FALSE),0)</f>
        <v>0</v>
      </c>
      <c r="AB132" s="141">
        <f>IFERROR(VLOOKUP($A132&amp;$B132,'10'!$L$10:$M$49,2,FALSE),0)</f>
        <v>0</v>
      </c>
      <c r="AC132" s="141">
        <v>0</v>
      </c>
      <c r="AD132" s="141">
        <v>0</v>
      </c>
      <c r="AE132" s="141">
        <f>IFERROR(VLOOKUP($A132&amp;$B132,'13'!$L$10:$M$49,2,FALSE),0)</f>
        <v>0</v>
      </c>
      <c r="AF132" s="141">
        <f>IFERROR(VLOOKUP($A132&amp;$B132,'14'!$L$10:$M$49,2,FALSE),0)</f>
        <v>0</v>
      </c>
      <c r="AG132" s="149">
        <v>0</v>
      </c>
      <c r="AH132" s="166">
        <f t="shared" si="54"/>
        <v>0</v>
      </c>
      <c r="AI132" s="152">
        <f t="shared" si="55"/>
        <v>0</v>
      </c>
      <c r="AJ132" s="156"/>
      <c r="AK132" s="160"/>
      <c r="AM132" s="112" t="str">
        <f t="shared" si="56"/>
        <v/>
      </c>
      <c r="AN132" s="112">
        <f t="shared" si="57"/>
        <v>0</v>
      </c>
      <c r="AO132" s="112">
        <f>LARGE($E132:$AG132,1)+LARGE($E132:$AG132,2)+LARGE($E132:$AG132,3)</f>
        <v>0</v>
      </c>
      <c r="AP132" s="112">
        <f t="shared" si="52"/>
        <v>0</v>
      </c>
      <c r="AQ132" s="112">
        <f t="shared" si="53"/>
        <v>0</v>
      </c>
      <c r="AR132" s="112">
        <f t="shared" si="59"/>
        <v>0</v>
      </c>
      <c r="AS132" s="112">
        <f t="shared" si="60"/>
        <v>0</v>
      </c>
      <c r="AT132" s="112">
        <f t="shared" si="61"/>
        <v>0</v>
      </c>
      <c r="AU132" s="112">
        <f t="shared" si="62"/>
        <v>0</v>
      </c>
      <c r="AV132" s="112">
        <f t="shared" si="63"/>
        <v>0</v>
      </c>
      <c r="AW132" s="112">
        <f t="shared" si="64"/>
        <v>0</v>
      </c>
      <c r="AX132" s="112">
        <f t="shared" si="65"/>
        <v>0</v>
      </c>
      <c r="AY132" s="112">
        <f t="shared" si="66"/>
        <v>0</v>
      </c>
      <c r="AZ132" s="112">
        <f t="shared" si="50"/>
        <v>0</v>
      </c>
      <c r="BA132" s="112">
        <f t="shared" si="51"/>
        <v>0</v>
      </c>
      <c r="BB132" s="14"/>
    </row>
    <row r="133" spans="1:54" ht="13.5" thickBot="1" x14ac:dyDescent="0.25">
      <c r="A133" s="135"/>
      <c r="B133" s="136"/>
      <c r="C133" s="137"/>
      <c r="D133" s="147">
        <v>0</v>
      </c>
      <c r="E133" s="148">
        <v>0</v>
      </c>
      <c r="F133" s="148">
        <v>0</v>
      </c>
      <c r="G133" s="148">
        <v>0</v>
      </c>
      <c r="H133" s="148">
        <v>0</v>
      </c>
      <c r="I133" s="148">
        <v>0</v>
      </c>
      <c r="J133" s="148">
        <v>0</v>
      </c>
      <c r="K133" s="148">
        <v>0</v>
      </c>
      <c r="L133" s="148">
        <v>0</v>
      </c>
      <c r="M133" s="148">
        <v>0</v>
      </c>
      <c r="N133" s="148">
        <v>0</v>
      </c>
      <c r="O133" s="144"/>
      <c r="P133" s="144"/>
      <c r="Q133" s="144"/>
      <c r="R133" s="144"/>
      <c r="S133" s="141">
        <f>IFERROR(VLOOKUP($A133&amp;$B133,'1'!$L$10:$M$49,2,FALSE),0)</f>
        <v>0</v>
      </c>
      <c r="T133" s="141">
        <f>IFERROR(VLOOKUP($A133&amp;$B133,'2'!$L$10:$M$49,2,FALSE),0)</f>
        <v>0</v>
      </c>
      <c r="U133" s="141">
        <v>0</v>
      </c>
      <c r="V133" s="141">
        <v>0</v>
      </c>
      <c r="W133" s="141">
        <v>0</v>
      </c>
      <c r="X133" s="141">
        <v>0</v>
      </c>
      <c r="Y133" s="141">
        <f>IFERROR(VLOOKUP($A133&amp;$B133,'7'!$L$10:$M$49,2,FALSE),0)</f>
        <v>0</v>
      </c>
      <c r="Z133" s="141">
        <f>IFERROR(VLOOKUP($A133&amp;$B133,'8'!$L$10:$M$49,2,FALSE),0)</f>
        <v>0</v>
      </c>
      <c r="AA133" s="141">
        <f>IFERROR(VLOOKUP($A133&amp;$B133,'9'!$L$10:$M$49,2,FALSE),0)</f>
        <v>0</v>
      </c>
      <c r="AB133" s="141">
        <f>IFERROR(VLOOKUP($A133&amp;$B133,'10'!$L$10:$M$49,2,FALSE),0)</f>
        <v>0</v>
      </c>
      <c r="AC133" s="141">
        <v>0</v>
      </c>
      <c r="AD133" s="141">
        <v>0</v>
      </c>
      <c r="AE133" s="141">
        <f>IFERROR(VLOOKUP($A133&amp;$B133,'13'!$L$10:$M$49,2,FALSE),0)</f>
        <v>0</v>
      </c>
      <c r="AF133" s="141">
        <f>IFERROR(VLOOKUP($A133&amp;$B133,'14'!$L$10:$M$49,2,FALSE),0)</f>
        <v>0</v>
      </c>
      <c r="AG133" s="149">
        <v>0</v>
      </c>
      <c r="AH133" s="166">
        <f t="shared" si="54"/>
        <v>0</v>
      </c>
      <c r="AI133" s="152">
        <f t="shared" si="55"/>
        <v>0</v>
      </c>
      <c r="AJ133" s="157"/>
      <c r="AK133" s="161"/>
      <c r="AM133" s="112" t="str">
        <f t="shared" si="56"/>
        <v/>
      </c>
      <c r="AN133" s="112">
        <f t="shared" si="57"/>
        <v>0</v>
      </c>
      <c r="AO133" s="112">
        <f>LARGE($E133:$AG133,1)+LARGE($E133:$AG133,2)+LARGE($E133:$AG133,3)</f>
        <v>0</v>
      </c>
      <c r="AP133" s="112">
        <f t="shared" si="52"/>
        <v>0</v>
      </c>
      <c r="AQ133" s="112">
        <f t="shared" si="53"/>
        <v>0</v>
      </c>
      <c r="AR133" s="112">
        <f t="shared" si="59"/>
        <v>0</v>
      </c>
      <c r="AS133" s="112">
        <f t="shared" si="60"/>
        <v>0</v>
      </c>
      <c r="AT133" s="112">
        <f t="shared" si="61"/>
        <v>0</v>
      </c>
      <c r="AU133" s="112">
        <f t="shared" si="62"/>
        <v>0</v>
      </c>
      <c r="AV133" s="112">
        <f t="shared" si="63"/>
        <v>0</v>
      </c>
      <c r="AW133" s="112">
        <f t="shared" si="64"/>
        <v>0</v>
      </c>
      <c r="AX133" s="112">
        <f t="shared" si="65"/>
        <v>0</v>
      </c>
      <c r="AY133" s="112">
        <f t="shared" si="66"/>
        <v>0</v>
      </c>
      <c r="AZ133" s="112">
        <f t="shared" si="50"/>
        <v>0</v>
      </c>
      <c r="BA133" s="112">
        <f t="shared" si="51"/>
        <v>0</v>
      </c>
      <c r="BB133" s="14"/>
    </row>
    <row r="134" spans="1:54" x14ac:dyDescent="0.2">
      <c r="AP134" s="112"/>
    </row>
    <row r="135" spans="1:54" x14ac:dyDescent="0.2">
      <c r="AI135" s="7"/>
      <c r="AO135" s="24"/>
      <c r="AP135" s="25"/>
      <c r="AQ135" s="25"/>
      <c r="AR135" s="25"/>
      <c r="AS135" s="25"/>
      <c r="AT135" s="25"/>
      <c r="AU135" s="25"/>
      <c r="AV135" s="25"/>
      <c r="AW135" s="25"/>
      <c r="AX135" s="25"/>
    </row>
    <row r="136" spans="1:54" x14ac:dyDescent="0.2">
      <c r="B136" s="26" t="s">
        <v>17</v>
      </c>
      <c r="C136" s="6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7">
        <f t="shared" ref="S136:AG136" si="67">SUM(S6:S135)</f>
        <v>1073.3829933178483</v>
      </c>
      <c r="T136" s="27">
        <f t="shared" si="67"/>
        <v>1302.1205130128421</v>
      </c>
      <c r="U136" s="27">
        <f t="shared" si="67"/>
        <v>1029.1420664399607</v>
      </c>
      <c r="V136" s="27">
        <f t="shared" si="67"/>
        <v>123.75</v>
      </c>
      <c r="W136" s="27">
        <f t="shared" si="67"/>
        <v>473.85</v>
      </c>
      <c r="X136" s="27">
        <f t="shared" si="67"/>
        <v>593.42051087403786</v>
      </c>
      <c r="Y136" s="27">
        <f t="shared" si="67"/>
        <v>414.44764330809073</v>
      </c>
      <c r="Z136" s="27">
        <f t="shared" si="67"/>
        <v>440.14938438261282</v>
      </c>
      <c r="AA136" s="27">
        <f t="shared" si="67"/>
        <v>1220.2642404295652</v>
      </c>
      <c r="AB136" s="27">
        <f t="shared" si="67"/>
        <v>187.5</v>
      </c>
      <c r="AC136" s="27">
        <f t="shared" si="67"/>
        <v>258.75</v>
      </c>
      <c r="AD136" s="27">
        <f t="shared" si="67"/>
        <v>134.4</v>
      </c>
      <c r="AE136" s="27">
        <f t="shared" si="67"/>
        <v>52.59375</v>
      </c>
      <c r="AF136" s="27">
        <f t="shared" si="67"/>
        <v>611.625</v>
      </c>
      <c r="AG136" s="27">
        <f t="shared" si="67"/>
        <v>0</v>
      </c>
      <c r="AI136" s="7"/>
      <c r="AN136" s="28">
        <f t="shared" ref="AN136:BB136" si="68">SUM(AN6:AN133)</f>
        <v>3524.9721584726649</v>
      </c>
      <c r="AO136" s="28">
        <f t="shared" si="68"/>
        <v>3997.6347200357568</v>
      </c>
      <c r="AP136" s="29">
        <f t="shared" si="68"/>
        <v>4556.7308341795815</v>
      </c>
      <c r="AQ136" s="29">
        <f t="shared" si="68"/>
        <v>4748.5995569996612</v>
      </c>
      <c r="AR136" s="29">
        <f t="shared" si="68"/>
        <v>4748.5995569996612</v>
      </c>
      <c r="AS136" s="29">
        <f t="shared" si="68"/>
        <v>4778.2923335723335</v>
      </c>
      <c r="AT136" s="29">
        <f t="shared" si="68"/>
        <v>4755.641725784657</v>
      </c>
      <c r="AU136" s="29">
        <f t="shared" si="68"/>
        <v>5143.086023348902</v>
      </c>
      <c r="AV136" s="29">
        <f t="shared" si="68"/>
        <v>5174.6922501215467</v>
      </c>
      <c r="AW136" s="29">
        <f t="shared" si="68"/>
        <v>5301.6222359417152</v>
      </c>
      <c r="AX136" s="29">
        <f t="shared" si="68"/>
        <v>5316.9972359417152</v>
      </c>
      <c r="AY136" s="29">
        <f t="shared" si="68"/>
        <v>5388.2472359417152</v>
      </c>
      <c r="AZ136" s="29">
        <f t="shared" si="68"/>
        <v>5393.0472359417154</v>
      </c>
      <c r="BA136" s="29">
        <f t="shared" si="68"/>
        <v>5445.6409859417154</v>
      </c>
      <c r="BB136" s="29">
        <f t="shared" si="68"/>
        <v>0</v>
      </c>
    </row>
    <row r="137" spans="1:54" x14ac:dyDescent="0.2">
      <c r="B137" s="30"/>
      <c r="C137" s="1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18"/>
      <c r="T137" s="31"/>
      <c r="AI137" s="7"/>
      <c r="AO137" s="24"/>
      <c r="AP137" s="25"/>
      <c r="AQ137" s="25"/>
      <c r="AR137" s="25"/>
      <c r="AS137" s="25"/>
      <c r="AT137" s="25"/>
      <c r="AU137" s="25"/>
      <c r="AV137" s="25"/>
      <c r="AW137" s="25"/>
      <c r="AX137" s="25"/>
    </row>
    <row r="138" spans="1:54" ht="25.5" x14ac:dyDescent="0.2">
      <c r="W138" s="32" t="s">
        <v>18</v>
      </c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I138" s="33">
        <f>SUM(AI6:AI136)</f>
        <v>5312.5644149991831</v>
      </c>
      <c r="AO138" s="24"/>
      <c r="AP138" s="25"/>
      <c r="AQ138" s="25"/>
      <c r="AR138" s="25"/>
      <c r="AS138" s="25"/>
      <c r="AT138" s="25"/>
      <c r="AU138" s="25"/>
      <c r="AV138" s="25"/>
      <c r="AW138" s="25"/>
      <c r="AX138" s="25"/>
    </row>
    <row r="139" spans="1:54" x14ac:dyDescent="0.2">
      <c r="AO139" s="24"/>
      <c r="AP139" s="25"/>
      <c r="AQ139" s="25"/>
      <c r="AR139" s="25"/>
      <c r="AS139" s="25"/>
      <c r="AT139" s="25"/>
      <c r="AU139" s="25"/>
      <c r="AV139" s="25"/>
      <c r="AW139" s="25"/>
      <c r="AX139" s="25"/>
    </row>
    <row r="140" spans="1:54" x14ac:dyDescent="0.2">
      <c r="AO140" s="24"/>
      <c r="AP140" s="25"/>
      <c r="AQ140" s="25"/>
      <c r="AR140" s="25"/>
      <c r="AS140" s="25"/>
      <c r="AT140" s="25"/>
      <c r="AU140" s="25"/>
      <c r="AV140" s="25"/>
      <c r="AW140" s="25"/>
      <c r="AX140" s="25"/>
    </row>
    <row r="141" spans="1:54" x14ac:dyDescent="0.2">
      <c r="AO141" s="24"/>
      <c r="AP141" s="25"/>
      <c r="AQ141" s="25"/>
      <c r="AR141" s="25"/>
      <c r="AS141" s="25"/>
      <c r="AT141" s="25"/>
      <c r="AU141" s="25"/>
      <c r="AV141" s="25"/>
      <c r="AW141" s="25"/>
      <c r="AX141" s="25"/>
    </row>
  </sheetData>
  <sheetProtection selectLockedCells="1" selectUnlockedCells="1"/>
  <sortState ref="A6:AI133">
    <sortCondition descending="1" ref="AI6:AI133"/>
  </sortState>
  <mergeCells count="5">
    <mergeCell ref="S4:AH4"/>
    <mergeCell ref="AK4:AK5"/>
    <mergeCell ref="A4:A5"/>
    <mergeCell ref="B4:B5"/>
    <mergeCell ref="C4:C5"/>
  </mergeCells>
  <phoneticPr fontId="3" type="noConversion"/>
  <conditionalFormatting sqref="AP136:BB136">
    <cfRule type="cellIs" priority="15" stopIfTrue="1" operator="greaterThan">
      <formula>AO$136</formula>
    </cfRule>
    <cfRule type="cellIs" dxfId="4" priority="16" stopIfTrue="1" operator="lessThanOrEqual">
      <formula>AO$136</formula>
    </cfRule>
  </conditionalFormatting>
  <conditionalFormatting sqref="AK133 AK6:AK131">
    <cfRule type="cellIs" dxfId="3" priority="17" stopIfTrue="1" operator="equal">
      <formula>"#"</formula>
    </cfRule>
  </conditionalFormatting>
  <conditionalFormatting sqref="AK132">
    <cfRule type="cellIs" dxfId="2" priority="11" stopIfTrue="1" operator="equal">
      <formula>"#"</formula>
    </cfRule>
  </conditionalFormatting>
  <conditionalFormatting sqref="D6:AG133">
    <cfRule type="cellIs" dxfId="1" priority="2" stopIfTrue="1" operator="equal">
      <formula>0</formula>
    </cfRule>
  </conditionalFormatting>
  <conditionalFormatting sqref="S6:AG133">
    <cfRule type="expression" dxfId="0" priority="19">
      <formula>S6&gt;LARGE($S6:$AG6,4)</formula>
    </cfRule>
  </conditionalFormatting>
  <pageMargins left="0.74791666666666667" right="0.74791666666666667" top="0.98402777777777772" bottom="0.98402777777777772" header="0.51180555555555551" footer="0.51180555555555551"/>
  <pageSetup paperSize="9" scale="3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5" t="str">
        <f>Contests!F5</f>
        <v>18-20.03.2011, Москва, Rollerclub Cup</v>
      </c>
      <c r="B1" s="185"/>
      <c r="C1" s="185"/>
      <c r="D1" s="185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135</v>
      </c>
    </row>
    <row r="4" spans="1:13" ht="12.75" customHeight="1" x14ac:dyDescent="0.2">
      <c r="A4" s="187" t="s">
        <v>26</v>
      </c>
      <c r="B4" s="188"/>
      <c r="C4" s="188"/>
      <c r="D4" s="38">
        <f>Итог.!AN136</f>
        <v>3524.9721584726649</v>
      </c>
      <c r="K4" s="39"/>
    </row>
    <row r="5" spans="1:13" ht="12.75" customHeight="1" x14ac:dyDescent="0.2">
      <c r="A5" s="187" t="s">
        <v>27</v>
      </c>
      <c r="B5" s="188"/>
      <c r="C5" s="188"/>
      <c r="D5" s="40">
        <f>SUM(D10:D71)</f>
        <v>2350.7094423091753</v>
      </c>
      <c r="K5" s="39"/>
    </row>
    <row r="6" spans="1:13" x14ac:dyDescent="0.2">
      <c r="A6" s="183" t="s">
        <v>20</v>
      </c>
      <c r="B6" s="183"/>
      <c r="C6" s="183"/>
      <c r="D6" s="38">
        <f>D5/D4</f>
        <v>0.66687319406452106</v>
      </c>
      <c r="K6" s="39"/>
    </row>
    <row r="7" spans="1:13" ht="13.5" customHeight="1" x14ac:dyDescent="0.2">
      <c r="A7" s="184" t="s">
        <v>21</v>
      </c>
      <c r="B7" s="184"/>
      <c r="C7" s="184"/>
      <c r="D7" s="41">
        <v>1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22</v>
      </c>
      <c r="E9" s="46" t="s">
        <v>23</v>
      </c>
      <c r="F9" s="8" t="s">
        <v>24</v>
      </c>
      <c r="G9" s="45" t="s">
        <v>3</v>
      </c>
      <c r="I9" s="9"/>
      <c r="J9" s="9"/>
      <c r="L9" s="47" t="s">
        <v>25</v>
      </c>
      <c r="M9" s="47"/>
    </row>
    <row r="10" spans="1:13" x14ac:dyDescent="0.2">
      <c r="A10" s="11" t="s">
        <v>64</v>
      </c>
      <c r="B10" s="12" t="s">
        <v>65</v>
      </c>
      <c r="C10" s="13" t="s">
        <v>7</v>
      </c>
      <c r="D10" s="48">
        <f>VLOOKUP(A10&amp;B10,Итог.!$AM$6:$BV$207,2,FALSE)</f>
        <v>223.35831305183581</v>
      </c>
      <c r="E10" s="49">
        <v>1</v>
      </c>
      <c r="F10" s="50">
        <f>VLOOKUP(E10,баллы!$A$2:$B$103,2,FALSE)</f>
        <v>100</v>
      </c>
      <c r="G10" s="51">
        <f>(F10*(1+$D$6)*$D$3/100)*$D$7</f>
        <v>225.02788119871036</v>
      </c>
      <c r="L10" s="52" t="str">
        <f t="shared" ref="L10:L50" si="0">A10&amp;B10</f>
        <v>КузнецоваДарья</v>
      </c>
      <c r="M10" s="53">
        <f t="shared" ref="M10:M49" si="1">G10</f>
        <v>225.02788119871036</v>
      </c>
    </row>
    <row r="11" spans="1:13" x14ac:dyDescent="0.2">
      <c r="A11" s="15" t="s">
        <v>56</v>
      </c>
      <c r="B11" s="16" t="s">
        <v>57</v>
      </c>
      <c r="C11" s="17" t="s">
        <v>7</v>
      </c>
      <c r="D11" s="54">
        <f>VLOOKUP(A11&amp;B11,Итог.!$AM$6:$BV$207,2,FALSE)</f>
        <v>519.93499458960775</v>
      </c>
      <c r="E11" s="55">
        <v>2</v>
      </c>
      <c r="F11" s="56">
        <f>VLOOKUP(E11,баллы!$A$2:$B$103,2,FALSE)</f>
        <v>85</v>
      </c>
      <c r="G11" s="57">
        <f t="shared" ref="G11:G20" si="2">(F11*(1+$D$6)*$D$3/100)*$D$7</f>
        <v>191.27369901890381</v>
      </c>
      <c r="L11" s="52" t="str">
        <f t="shared" si="0"/>
        <v>БабийАнжелика</v>
      </c>
      <c r="M11" s="53">
        <f t="shared" si="1"/>
        <v>191.27369901890381</v>
      </c>
    </row>
    <row r="12" spans="1:13" x14ac:dyDescent="0.2">
      <c r="A12" s="15" t="s">
        <v>62</v>
      </c>
      <c r="B12" s="16" t="s">
        <v>63</v>
      </c>
      <c r="C12" s="18" t="s">
        <v>7</v>
      </c>
      <c r="D12" s="54">
        <f>VLOOKUP(A12&amp;B12,Итог.!$AM$6:$BV$207,2,FALSE)</f>
        <v>246.18450413608289</v>
      </c>
      <c r="E12" s="55">
        <v>5</v>
      </c>
      <c r="F12" s="56">
        <f>VLOOKUP(E12,баллы!$A$2:$B$103,2,FALSE)</f>
        <v>55</v>
      </c>
      <c r="G12" s="57">
        <f t="shared" si="2"/>
        <v>123.76533465929069</v>
      </c>
      <c r="L12" s="52" t="str">
        <f t="shared" si="0"/>
        <v>СеменихинаОльга</v>
      </c>
      <c r="M12" s="53">
        <f t="shared" si="1"/>
        <v>123.76533465929069</v>
      </c>
    </row>
    <row r="13" spans="1:13" x14ac:dyDescent="0.2">
      <c r="A13" s="15" t="s">
        <v>58</v>
      </c>
      <c r="B13" s="16" t="s">
        <v>59</v>
      </c>
      <c r="C13" s="17" t="s">
        <v>7</v>
      </c>
      <c r="D13" s="54">
        <f>VLOOKUP(A13&amp;B13,Итог.!$AM$6:$BV$207,2,FALSE)</f>
        <v>338.56744185233504</v>
      </c>
      <c r="E13" s="55">
        <v>2</v>
      </c>
      <c r="F13" s="56">
        <f>VLOOKUP(E13,баллы!$A$2:$B$103,2,FALSE)</f>
        <v>85</v>
      </c>
      <c r="G13" s="57">
        <f t="shared" si="2"/>
        <v>191.27369901890381</v>
      </c>
      <c r="L13" s="52" t="str">
        <f t="shared" si="0"/>
        <v>КулагинаЮлия</v>
      </c>
      <c r="M13" s="53">
        <f t="shared" si="1"/>
        <v>191.27369901890381</v>
      </c>
    </row>
    <row r="14" spans="1:13" x14ac:dyDescent="0.2">
      <c r="A14" s="15" t="s">
        <v>54</v>
      </c>
      <c r="B14" s="16" t="s">
        <v>55</v>
      </c>
      <c r="C14" s="17" t="s">
        <v>7</v>
      </c>
      <c r="D14" s="54">
        <f>VLOOKUP(A14&amp;B14,Итог.!$AM$6:$BV$207,2,FALSE)</f>
        <v>632.4997637084175</v>
      </c>
      <c r="E14" s="55">
        <v>8</v>
      </c>
      <c r="F14" s="56">
        <f>VLOOKUP(E14,баллы!$A$2:$B$103,2,FALSE)</f>
        <v>34</v>
      </c>
      <c r="G14" s="57">
        <f t="shared" si="2"/>
        <v>76.509479607561531</v>
      </c>
      <c r="L14" s="52" t="str">
        <f t="shared" si="0"/>
        <v>СеменоваПолина</v>
      </c>
      <c r="M14" s="53">
        <f t="shared" si="1"/>
        <v>76.509479607561531</v>
      </c>
    </row>
    <row r="15" spans="1:13" x14ac:dyDescent="0.2">
      <c r="A15" s="15" t="s">
        <v>60</v>
      </c>
      <c r="B15" s="16" t="s">
        <v>61</v>
      </c>
      <c r="C15" s="17" t="s">
        <v>7</v>
      </c>
      <c r="D15" s="54">
        <f>VLOOKUP(A15&amp;B15,Итог.!$AM$6:$BV$207,2,FALSE)</f>
        <v>309.51302297000524</v>
      </c>
      <c r="E15" s="55">
        <v>11</v>
      </c>
      <c r="F15" s="56">
        <f>VLOOKUP(E15,баллы!$A$2:$B$103,2,FALSE)</f>
        <v>22</v>
      </c>
      <c r="G15" s="57">
        <f t="shared" si="2"/>
        <v>49.506133863716286</v>
      </c>
      <c r="L15" s="52" t="str">
        <f t="shared" si="0"/>
        <v>ЛысенкоКристина</v>
      </c>
      <c r="M15" s="53">
        <f t="shared" si="1"/>
        <v>49.506133863716286</v>
      </c>
    </row>
    <row r="16" spans="1:13" x14ac:dyDescent="0.2">
      <c r="A16" s="15" t="s">
        <v>74</v>
      </c>
      <c r="B16" s="16" t="s">
        <v>75</v>
      </c>
      <c r="C16" s="17" t="s">
        <v>7</v>
      </c>
      <c r="D16" s="54">
        <f>VLOOKUP(A16&amp;B16,Итог.!$AM$6:$BV$207,2,FALSE)</f>
        <v>80.651402000891096</v>
      </c>
      <c r="E16" s="55">
        <v>12</v>
      </c>
      <c r="F16" s="56">
        <f>VLOOKUP(E16,баллы!$A$2:$B$103,2,FALSE)</f>
        <v>20</v>
      </c>
      <c r="G16" s="57">
        <f t="shared" si="2"/>
        <v>45.005576239742076</v>
      </c>
      <c r="L16" s="52" t="str">
        <f t="shared" si="0"/>
        <v>АкуловаНадежда</v>
      </c>
      <c r="M16" s="53">
        <f t="shared" si="1"/>
        <v>45.005576239742076</v>
      </c>
    </row>
    <row r="17" spans="1:13" x14ac:dyDescent="0.2">
      <c r="A17" s="15" t="s">
        <v>135</v>
      </c>
      <c r="B17" s="16" t="s">
        <v>90</v>
      </c>
      <c r="C17" s="17" t="s">
        <v>7</v>
      </c>
      <c r="D17" s="54">
        <f>VLOOKUP(A17&amp;B17,Итог.!$AM$6:$BV$207,2,FALSE)</f>
        <v>0</v>
      </c>
      <c r="E17" s="55">
        <v>8</v>
      </c>
      <c r="F17" s="56">
        <f>VLOOKUP(E17,баллы!$A$2:$B$103,2,FALSE)</f>
        <v>34</v>
      </c>
      <c r="G17" s="57">
        <f t="shared" si="2"/>
        <v>76.509479607561531</v>
      </c>
      <c r="L17" s="52" t="str">
        <f t="shared" si="0"/>
        <v>ШабалкинаАлександра</v>
      </c>
      <c r="M17" s="53">
        <f t="shared" si="1"/>
        <v>76.509479607561531</v>
      </c>
    </row>
    <row r="18" spans="1:13" x14ac:dyDescent="0.2">
      <c r="A18" s="15" t="s">
        <v>136</v>
      </c>
      <c r="B18" s="16" t="s">
        <v>137</v>
      </c>
      <c r="C18" s="17" t="s">
        <v>7</v>
      </c>
      <c r="D18" s="54">
        <f>VLOOKUP(A18&amp;B18,Итог.!$AM$6:$BV$207,2,FALSE)</f>
        <v>0</v>
      </c>
      <c r="E18" s="55">
        <v>13</v>
      </c>
      <c r="F18" s="56">
        <v>15</v>
      </c>
      <c r="G18" s="57">
        <f t="shared" si="2"/>
        <v>33.754182179806556</v>
      </c>
      <c r="L18" s="52" t="str">
        <f t="shared" si="0"/>
        <v>ДубинчикКсения</v>
      </c>
      <c r="M18" s="53">
        <f t="shared" si="1"/>
        <v>33.754182179806556</v>
      </c>
    </row>
    <row r="19" spans="1:13" x14ac:dyDescent="0.2">
      <c r="A19" s="15" t="s">
        <v>138</v>
      </c>
      <c r="B19" s="16" t="s">
        <v>139</v>
      </c>
      <c r="C19" s="17" t="s">
        <v>7</v>
      </c>
      <c r="D19" s="54">
        <f>VLOOKUP(A19&amp;B19,Итог.!$AM$6:$BV$207,2,FALSE)</f>
        <v>0</v>
      </c>
      <c r="E19" s="55">
        <v>16</v>
      </c>
      <c r="F19" s="56">
        <f>VLOOKUP(E19,баллы!$A$2:$B$103,2,FALSE)</f>
        <v>12</v>
      </c>
      <c r="G19" s="57">
        <f t="shared" si="2"/>
        <v>27.003345743845237</v>
      </c>
      <c r="L19" s="52" t="str">
        <f t="shared" si="0"/>
        <v>СтавиноваСофья</v>
      </c>
      <c r="M19" s="53">
        <f t="shared" si="1"/>
        <v>27.003345743845237</v>
      </c>
    </row>
    <row r="20" spans="1:13" x14ac:dyDescent="0.2">
      <c r="A20" s="15" t="s">
        <v>140</v>
      </c>
      <c r="B20" s="16" t="s">
        <v>142</v>
      </c>
      <c r="C20" s="17" t="s">
        <v>141</v>
      </c>
      <c r="D20" s="54">
        <f>VLOOKUP(A20&amp;B20,Итог.!$AM$6:$BV$207,2,FALSE)</f>
        <v>0</v>
      </c>
      <c r="E20" s="55">
        <v>13</v>
      </c>
      <c r="F20" s="56">
        <v>15</v>
      </c>
      <c r="G20" s="57">
        <f t="shared" si="2"/>
        <v>33.754182179806556</v>
      </c>
      <c r="L20" s="52" t="str">
        <f t="shared" si="0"/>
        <v>ХарченкоАлла</v>
      </c>
      <c r="M20" s="53">
        <f t="shared" si="1"/>
        <v>33.754182179806556</v>
      </c>
    </row>
    <row r="21" spans="1:13" x14ac:dyDescent="0.2">
      <c r="A21" s="15"/>
      <c r="B21" s="16"/>
      <c r="C21" s="17"/>
      <c r="D21" s="54"/>
      <c r="E21" s="55"/>
      <c r="F21" s="56"/>
      <c r="G21" s="57"/>
      <c r="L21" s="52" t="str">
        <f t="shared" si="0"/>
        <v/>
      </c>
      <c r="M21" s="53">
        <f t="shared" si="1"/>
        <v>0</v>
      </c>
    </row>
    <row r="22" spans="1:13" x14ac:dyDescent="0.2">
      <c r="A22" s="15"/>
      <c r="B22" s="16"/>
      <c r="C22" s="1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15"/>
      <c r="B27" s="16"/>
      <c r="C27" s="17"/>
      <c r="D27" s="54"/>
      <c r="E27" s="55"/>
      <c r="F27" s="5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15"/>
      <c r="B28" s="16"/>
      <c r="C28" s="17"/>
      <c r="D28" s="54"/>
      <c r="E28" s="55"/>
      <c r="F28" s="5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 t="str">
        <f t="shared" si="0"/>
        <v/>
      </c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 t="str">
        <f t="shared" si="0"/>
        <v/>
      </c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 t="str">
        <f t="shared" si="0"/>
        <v/>
      </c>
      <c r="M36" s="53">
        <f t="shared" si="1"/>
        <v>0</v>
      </c>
    </row>
    <row r="37" spans="1:13" x14ac:dyDescent="0.2">
      <c r="A37" s="15"/>
      <c r="B37" s="16"/>
      <c r="C37" s="17"/>
      <c r="D37" s="54"/>
      <c r="E37" s="55"/>
      <c r="F37" s="56"/>
      <c r="G37" s="57"/>
      <c r="L37" s="52" t="str">
        <f t="shared" si="0"/>
        <v/>
      </c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 t="str">
        <f t="shared" si="0"/>
        <v/>
      </c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 t="str">
        <f t="shared" si="0"/>
        <v/>
      </c>
      <c r="M39" s="53">
        <f t="shared" si="1"/>
        <v>0</v>
      </c>
    </row>
    <row r="40" spans="1:13" x14ac:dyDescent="0.2">
      <c r="A40" s="15"/>
      <c r="B40" s="16"/>
      <c r="C40" s="18"/>
      <c r="D40" s="54"/>
      <c r="E40" s="55"/>
      <c r="F40" s="56"/>
      <c r="G40" s="57"/>
      <c r="L40" s="52" t="str">
        <f t="shared" si="0"/>
        <v/>
      </c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 t="str">
        <f t="shared" si="0"/>
        <v/>
      </c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 t="str">
        <f t="shared" si="0"/>
        <v/>
      </c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 t="str">
        <f t="shared" si="0"/>
        <v/>
      </c>
      <c r="M43" s="53">
        <f t="shared" si="1"/>
        <v>0</v>
      </c>
    </row>
    <row r="44" spans="1:13" x14ac:dyDescent="0.2">
      <c r="A44" s="15"/>
      <c r="B44" s="16"/>
      <c r="C44" s="17"/>
      <c r="D44" s="54"/>
      <c r="E44" s="55"/>
      <c r="F44" s="56"/>
      <c r="G44" s="57"/>
      <c r="L44" s="52" t="str">
        <f t="shared" si="0"/>
        <v/>
      </c>
      <c r="M44" s="53">
        <f t="shared" si="1"/>
        <v>0</v>
      </c>
    </row>
    <row r="45" spans="1:13" x14ac:dyDescent="0.2">
      <c r="A45" s="15"/>
      <c r="B45" s="16"/>
      <c r="C45" s="17"/>
      <c r="D45" s="54"/>
      <c r="E45" s="55"/>
      <c r="F45" s="56"/>
      <c r="G45" s="57"/>
      <c r="L45" s="52" t="str">
        <f t="shared" si="0"/>
        <v/>
      </c>
      <c r="M45" s="53">
        <f t="shared" si="1"/>
        <v>0</v>
      </c>
    </row>
    <row r="46" spans="1:13" x14ac:dyDescent="0.2">
      <c r="A46" s="15"/>
      <c r="B46" s="16"/>
      <c r="C46" s="17"/>
      <c r="D46" s="54"/>
      <c r="E46" s="55"/>
      <c r="F46" s="56"/>
      <c r="G46" s="57"/>
      <c r="L46" s="52" t="str">
        <f t="shared" si="0"/>
        <v/>
      </c>
      <c r="M46" s="53">
        <f t="shared" si="1"/>
        <v>0</v>
      </c>
    </row>
    <row r="47" spans="1:13" x14ac:dyDescent="0.2">
      <c r="A47" s="15"/>
      <c r="B47" s="16"/>
      <c r="C47" s="18"/>
      <c r="D47" s="54"/>
      <c r="E47" s="55"/>
      <c r="F47" s="56"/>
      <c r="G47" s="57"/>
      <c r="L47" s="52" t="str">
        <f t="shared" si="0"/>
        <v/>
      </c>
      <c r="M47" s="53">
        <f t="shared" si="1"/>
        <v>0</v>
      </c>
    </row>
    <row r="48" spans="1:13" x14ac:dyDescent="0.2">
      <c r="A48" s="15"/>
      <c r="B48" s="16"/>
      <c r="C48" s="18"/>
      <c r="D48" s="54"/>
      <c r="E48" s="55"/>
      <c r="F48" s="56"/>
      <c r="G48" s="57"/>
      <c r="L48" s="52" t="str">
        <f t="shared" si="0"/>
        <v/>
      </c>
      <c r="M48" s="53">
        <f t="shared" si="1"/>
        <v>0</v>
      </c>
    </row>
    <row r="49" spans="1:13" x14ac:dyDescent="0.2">
      <c r="A49" s="22"/>
      <c r="B49" s="23"/>
      <c r="C49" s="58"/>
      <c r="D49" s="59"/>
      <c r="E49" s="60"/>
      <c r="F49" s="61"/>
      <c r="G49" s="62"/>
      <c r="L49" s="52" t="str">
        <f t="shared" si="0"/>
        <v/>
      </c>
      <c r="M49" s="63">
        <f t="shared" si="1"/>
        <v>0</v>
      </c>
    </row>
    <row r="50" spans="1:13" x14ac:dyDescent="0.2">
      <c r="F50" s="9"/>
      <c r="L50" s="64" t="str">
        <f t="shared" si="0"/>
        <v/>
      </c>
    </row>
    <row r="51" spans="1:13" ht="27.75" customHeight="1" x14ac:dyDescent="0.2">
      <c r="G51" s="27">
        <f>SUM(G10:G49)</f>
        <v>1073.3829933178483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51"/>
  <sheetViews>
    <sheetView zoomScale="80" zoomScaleNormal="80" workbookViewId="0">
      <selection activeCell="A22" sqref="A22:C23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9" t="str">
        <f>Contests!F6</f>
        <v>26-27.03.2011, Санкт-Петербург, Spb. Battle</v>
      </c>
      <c r="B1" s="190"/>
      <c r="C1" s="190"/>
      <c r="D1" s="191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125</v>
      </c>
    </row>
    <row r="4" spans="1:13" ht="12.75" customHeight="1" x14ac:dyDescent="0.2">
      <c r="A4" s="188" t="s">
        <v>26</v>
      </c>
      <c r="B4" s="188"/>
      <c r="C4" s="188"/>
      <c r="D4" s="38">
        <f>Итог.!AO136</f>
        <v>3997.6347200357568</v>
      </c>
      <c r="K4" s="39"/>
    </row>
    <row r="5" spans="1:13" ht="12.75" customHeight="1" x14ac:dyDescent="0.2">
      <c r="A5" s="188" t="s">
        <v>27</v>
      </c>
      <c r="B5" s="188"/>
      <c r="C5" s="188"/>
      <c r="D5" s="40">
        <f>SUM(D10:D71)</f>
        <v>2622.9085836092795</v>
      </c>
      <c r="K5" s="39"/>
    </row>
    <row r="6" spans="1:13" x14ac:dyDescent="0.2">
      <c r="A6" s="183" t="s">
        <v>20</v>
      </c>
      <c r="B6" s="183"/>
      <c r="C6" s="183"/>
      <c r="D6" s="38">
        <f>D5/D4</f>
        <v>0.65611511988914761</v>
      </c>
      <c r="K6" s="39"/>
    </row>
    <row r="7" spans="1:13" ht="13.5" customHeight="1" x14ac:dyDescent="0.2">
      <c r="A7" s="184" t="s">
        <v>21</v>
      </c>
      <c r="B7" s="184"/>
      <c r="C7" s="184"/>
      <c r="D7" s="41">
        <v>1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9"/>
      <c r="J9" s="9"/>
      <c r="L9" s="47" t="s">
        <v>25</v>
      </c>
      <c r="M9" s="47"/>
    </row>
    <row r="10" spans="1:13" x14ac:dyDescent="0.2">
      <c r="A10" s="11" t="s">
        <v>54</v>
      </c>
      <c r="B10" s="12" t="s">
        <v>55</v>
      </c>
      <c r="C10" s="13" t="s">
        <v>7</v>
      </c>
      <c r="D10" s="54">
        <f>VLOOKUP(A10&amp;B10,Итог.!$AM$6:$BV$207,3,FALSE)</f>
        <v>617.89950967484606</v>
      </c>
      <c r="E10" s="49">
        <v>1</v>
      </c>
      <c r="F10" s="50">
        <f>VLOOKUP(E10,баллы!$A$2:$B$103,2,FALSE)</f>
        <v>100</v>
      </c>
      <c r="G10" s="51">
        <f>(F10*(1+$D$6)*$D$3/100)*$D$7</f>
        <v>207.01438998614347</v>
      </c>
      <c r="L10" s="52" t="str">
        <f t="shared" ref="L10:L45" si="0">A10&amp;B10</f>
        <v>СеменоваПолина</v>
      </c>
      <c r="M10" s="53">
        <f t="shared" ref="M10:M48" si="1">G10</f>
        <v>207.01438998614347</v>
      </c>
    </row>
    <row r="11" spans="1:13" x14ac:dyDescent="0.2">
      <c r="A11" s="15" t="s">
        <v>64</v>
      </c>
      <c r="B11" s="16" t="s">
        <v>65</v>
      </c>
      <c r="C11" s="17" t="s">
        <v>7</v>
      </c>
      <c r="D11" s="54">
        <f>VLOOKUP(A11&amp;B11,Итог.!$AM$6:$BV$207,3,FALSE)</f>
        <v>366.56801243236436</v>
      </c>
      <c r="E11" s="55">
        <v>2</v>
      </c>
      <c r="F11" s="56">
        <f>VLOOKUP(E11,баллы!$A$2:$B$103,2,FALSE)</f>
        <v>85</v>
      </c>
      <c r="G11" s="57">
        <f t="shared" ref="G11:G23" si="2">(F11*(1+$D$6)*$D$3/100)*$D$7</f>
        <v>175.96223148822196</v>
      </c>
      <c r="L11" s="52" t="str">
        <f t="shared" si="0"/>
        <v>КузнецоваДарья</v>
      </c>
      <c r="M11" s="53">
        <f t="shared" si="1"/>
        <v>175.96223148822196</v>
      </c>
    </row>
    <row r="12" spans="1:13" x14ac:dyDescent="0.2">
      <c r="A12" s="15" t="s">
        <v>56</v>
      </c>
      <c r="B12" s="16" t="s">
        <v>57</v>
      </c>
      <c r="C12" s="18" t="s">
        <v>7</v>
      </c>
      <c r="D12" s="54">
        <f>VLOOKUP(A12&amp;B12,Итог.!$AM$6:$BV$207,3,FALSE)</f>
        <v>559.84505724487531</v>
      </c>
      <c r="E12" s="55">
        <v>3</v>
      </c>
      <c r="F12" s="56">
        <f>VLOOKUP(E12,баллы!$A$2:$B$103,2,FALSE)</f>
        <v>74</v>
      </c>
      <c r="G12" s="57">
        <f t="shared" si="2"/>
        <v>153.19064858974616</v>
      </c>
      <c r="L12" s="52" t="str">
        <f t="shared" si="0"/>
        <v>БабийАнжелика</v>
      </c>
      <c r="M12" s="53">
        <f t="shared" si="1"/>
        <v>153.19064858974616</v>
      </c>
    </row>
    <row r="13" spans="1:13" x14ac:dyDescent="0.2">
      <c r="A13" s="15" t="s">
        <v>62</v>
      </c>
      <c r="B13" s="16" t="s">
        <v>63</v>
      </c>
      <c r="C13" s="17" t="s">
        <v>7</v>
      </c>
      <c r="D13" s="54">
        <f>VLOOKUP(A13&amp;B13,Итог.!$AM$6:$BV$207,3,FALSE)</f>
        <v>314.27754211395086</v>
      </c>
      <c r="E13" s="55">
        <v>4</v>
      </c>
      <c r="F13" s="56">
        <f>VLOOKUP(E13,баллы!$A$2:$B$103,2,FALSE)</f>
        <v>64</v>
      </c>
      <c r="G13" s="57">
        <f t="shared" si="2"/>
        <v>132.48920959113181</v>
      </c>
      <c r="L13" s="52" t="str">
        <f t="shared" si="0"/>
        <v>СеменихинаОльга</v>
      </c>
      <c r="M13" s="53">
        <f t="shared" si="1"/>
        <v>132.48920959113181</v>
      </c>
    </row>
    <row r="14" spans="1:13" x14ac:dyDescent="0.2">
      <c r="A14" s="15" t="s">
        <v>135</v>
      </c>
      <c r="B14" s="16" t="s">
        <v>90</v>
      </c>
      <c r="C14" s="17" t="s">
        <v>7</v>
      </c>
      <c r="D14" s="54">
        <f>VLOOKUP(A14&amp;B14,Итог.!$AM$6:$BV$207,3,FALSE)</f>
        <v>76.509479607561531</v>
      </c>
      <c r="E14" s="55">
        <v>5</v>
      </c>
      <c r="F14" s="56">
        <f>VLOOKUP(E14,баллы!$A$2:$B$103,2,FALSE)</f>
        <v>55</v>
      </c>
      <c r="G14" s="57">
        <f t="shared" si="2"/>
        <v>113.85791449237891</v>
      </c>
      <c r="L14" s="52" t="str">
        <f t="shared" si="0"/>
        <v>ШабалкинаАлександра</v>
      </c>
      <c r="M14" s="53">
        <f t="shared" si="1"/>
        <v>113.85791449237891</v>
      </c>
    </row>
    <row r="15" spans="1:13" x14ac:dyDescent="0.2">
      <c r="A15" s="15" t="s">
        <v>60</v>
      </c>
      <c r="B15" s="16" t="s">
        <v>61</v>
      </c>
      <c r="C15" s="17" t="s">
        <v>7</v>
      </c>
      <c r="D15" s="54">
        <f>VLOOKUP(A15&amp;B15,Итог.!$AM$6:$BV$207,3,FALSE)</f>
        <v>309.51302297000524</v>
      </c>
      <c r="E15" s="55">
        <v>6</v>
      </c>
      <c r="F15" s="56">
        <f>VLOOKUP(E15,баллы!$A$2:$B$103,2,FALSE)</f>
        <v>47</v>
      </c>
      <c r="G15" s="57">
        <f t="shared" si="2"/>
        <v>97.296763293487444</v>
      </c>
      <c r="L15" s="52" t="str">
        <f t="shared" si="0"/>
        <v>ЛысенкоКристина</v>
      </c>
      <c r="M15" s="53">
        <f t="shared" si="1"/>
        <v>97.296763293487444</v>
      </c>
    </row>
    <row r="16" spans="1:13" x14ac:dyDescent="0.2">
      <c r="A16" s="15" t="s">
        <v>74</v>
      </c>
      <c r="B16" s="16" t="s">
        <v>75</v>
      </c>
      <c r="C16" s="17" t="s">
        <v>7</v>
      </c>
      <c r="D16" s="54">
        <f>VLOOKUP(A16&amp;B16,Итог.!$AM$6:$BV$207,3,FALSE)</f>
        <v>125.65697824063318</v>
      </c>
      <c r="E16" s="55">
        <v>7</v>
      </c>
      <c r="F16" s="56">
        <f>VLOOKUP(E16,баллы!$A$2:$B$103,2,FALSE)</f>
        <v>40</v>
      </c>
      <c r="G16" s="57">
        <f t="shared" si="2"/>
        <v>82.805755994457371</v>
      </c>
      <c r="L16" s="52" t="str">
        <f t="shared" si="0"/>
        <v>АкуловаНадежда</v>
      </c>
      <c r="M16" s="53">
        <f t="shared" si="1"/>
        <v>82.805755994457371</v>
      </c>
    </row>
    <row r="17" spans="1:13" x14ac:dyDescent="0.2">
      <c r="A17" s="15" t="s">
        <v>138</v>
      </c>
      <c r="B17" s="16" t="s">
        <v>139</v>
      </c>
      <c r="C17" s="17" t="s">
        <v>7</v>
      </c>
      <c r="D17" s="54">
        <f>VLOOKUP(A17&amp;B17,Итог.!$AM$6:$BV$207,3,FALSE)</f>
        <v>27.003345743845237</v>
      </c>
      <c r="E17" s="55">
        <v>8</v>
      </c>
      <c r="F17" s="56">
        <f>VLOOKUP(E17,баллы!$A$2:$B$103,2,FALSE)</f>
        <v>34</v>
      </c>
      <c r="G17" s="57">
        <f t="shared" si="2"/>
        <v>70.384892595288775</v>
      </c>
      <c r="L17" s="52" t="str">
        <f t="shared" si="0"/>
        <v>СтавиноваСофья</v>
      </c>
      <c r="M17" s="53">
        <f t="shared" si="1"/>
        <v>70.384892595288775</v>
      </c>
    </row>
    <row r="18" spans="1:13" x14ac:dyDescent="0.2">
      <c r="A18" s="15" t="s">
        <v>140</v>
      </c>
      <c r="B18" s="16" t="s">
        <v>142</v>
      </c>
      <c r="C18" s="17" t="s">
        <v>141</v>
      </c>
      <c r="D18" s="54">
        <f>VLOOKUP(A18&amp;B18,Итог.!$AM$6:$BV$207,3,FALSE)</f>
        <v>33.754182179806556</v>
      </c>
      <c r="E18" s="55">
        <v>9</v>
      </c>
      <c r="F18" s="56">
        <v>24</v>
      </c>
      <c r="G18" s="57">
        <f t="shared" si="2"/>
        <v>49.683453596674433</v>
      </c>
      <c r="L18" s="52" t="str">
        <f t="shared" si="0"/>
        <v>ХарченкоАлла</v>
      </c>
      <c r="M18" s="53">
        <f t="shared" si="1"/>
        <v>49.683453596674433</v>
      </c>
    </row>
    <row r="19" spans="1:13" x14ac:dyDescent="0.2">
      <c r="A19" s="15" t="s">
        <v>87</v>
      </c>
      <c r="B19" s="16" t="s">
        <v>88</v>
      </c>
      <c r="C19" s="17" t="s">
        <v>8</v>
      </c>
      <c r="D19" s="54">
        <f>VLOOKUP(A19&amp;B19,Итог.!$AM$6:$BV$207,3,FALSE)</f>
        <v>44.089375401914495</v>
      </c>
      <c r="E19" s="55">
        <v>9</v>
      </c>
      <c r="F19" s="56">
        <v>24</v>
      </c>
      <c r="G19" s="57">
        <f t="shared" si="2"/>
        <v>49.683453596674433</v>
      </c>
      <c r="L19" s="52" t="str">
        <f t="shared" si="0"/>
        <v>ШемякинскаяЯна</v>
      </c>
      <c r="M19" s="53">
        <f t="shared" si="1"/>
        <v>49.683453596674433</v>
      </c>
    </row>
    <row r="20" spans="1:13" x14ac:dyDescent="0.2">
      <c r="A20" s="15" t="s">
        <v>78</v>
      </c>
      <c r="B20" s="16" t="s">
        <v>79</v>
      </c>
      <c r="C20" s="17" t="s">
        <v>7</v>
      </c>
      <c r="D20" s="54">
        <f>VLOOKUP(A20&amp;B20,Итог.!$AM$6:$BV$207,3,FALSE)</f>
        <v>68.889649065491398</v>
      </c>
      <c r="E20" s="55">
        <v>9</v>
      </c>
      <c r="F20" s="56">
        <v>24</v>
      </c>
      <c r="G20" s="57">
        <f t="shared" si="2"/>
        <v>49.683453596674433</v>
      </c>
      <c r="L20" s="52" t="str">
        <f t="shared" si="0"/>
        <v>СтепановаЕвгения</v>
      </c>
      <c r="M20" s="53">
        <f t="shared" si="1"/>
        <v>49.683453596674433</v>
      </c>
    </row>
    <row r="21" spans="1:13" x14ac:dyDescent="0.2">
      <c r="A21" s="15" t="s">
        <v>80</v>
      </c>
      <c r="B21" s="16" t="s">
        <v>81</v>
      </c>
      <c r="C21" s="17" t="s">
        <v>7</v>
      </c>
      <c r="D21" s="54">
        <f>VLOOKUP(A21&amp;B21,Итог.!$AM$6:$BV$207,3,FALSE)</f>
        <v>78.902428933984837</v>
      </c>
      <c r="E21" s="55">
        <v>9</v>
      </c>
      <c r="F21" s="56">
        <v>24</v>
      </c>
      <c r="G21" s="57">
        <f t="shared" si="2"/>
        <v>49.683453596674433</v>
      </c>
      <c r="L21" s="52" t="str">
        <f t="shared" si="0"/>
        <v>СанниковаНаталья</v>
      </c>
      <c r="M21" s="53">
        <f t="shared" si="1"/>
        <v>49.683453596674433</v>
      </c>
    </row>
    <row r="22" spans="1:13" x14ac:dyDescent="0.2">
      <c r="A22" s="15" t="s">
        <v>143</v>
      </c>
      <c r="B22" s="16" t="s">
        <v>55</v>
      </c>
      <c r="C22" s="17" t="s">
        <v>8</v>
      </c>
      <c r="D22" s="54">
        <f>VLOOKUP(A22&amp;B22,Итог.!$AM$6:$BV$207,3,FALSE)</f>
        <v>0</v>
      </c>
      <c r="E22" s="55">
        <v>13</v>
      </c>
      <c r="F22" s="56">
        <v>17</v>
      </c>
      <c r="G22" s="57">
        <f t="shared" si="2"/>
        <v>35.192446297644388</v>
      </c>
      <c r="L22" s="52" t="str">
        <f t="shared" si="0"/>
        <v>ГусеваПолина</v>
      </c>
      <c r="M22" s="53">
        <f t="shared" si="1"/>
        <v>35.192446297644388</v>
      </c>
    </row>
    <row r="23" spans="1:13" x14ac:dyDescent="0.2">
      <c r="A23" s="15" t="s">
        <v>144</v>
      </c>
      <c r="B23" s="16" t="s">
        <v>98</v>
      </c>
      <c r="C23" s="17" t="s">
        <v>7</v>
      </c>
      <c r="D23" s="54">
        <f>VLOOKUP(A23&amp;B23,Итог.!$AM$6:$BV$207,3,FALSE)</f>
        <v>0</v>
      </c>
      <c r="E23" s="55">
        <v>13</v>
      </c>
      <c r="F23" s="56">
        <v>17</v>
      </c>
      <c r="G23" s="57">
        <f t="shared" si="2"/>
        <v>35.192446297644388</v>
      </c>
      <c r="L23" s="52" t="str">
        <f t="shared" si="0"/>
        <v>ГригореваАнна</v>
      </c>
      <c r="M23" s="53">
        <f t="shared" si="1"/>
        <v>35.192446297644388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15"/>
      <c r="B27" s="16"/>
      <c r="C27" s="17"/>
      <c r="D27" s="54"/>
      <c r="E27" s="55"/>
      <c r="F27" s="5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15"/>
      <c r="B28" s="16"/>
      <c r="C28" s="17"/>
      <c r="D28" s="54"/>
      <c r="E28" s="55"/>
      <c r="F28" s="5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 t="str">
        <f t="shared" si="0"/>
        <v/>
      </c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 t="str">
        <f t="shared" si="0"/>
        <v/>
      </c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 t="str">
        <f t="shared" si="0"/>
        <v/>
      </c>
      <c r="M36" s="53">
        <f t="shared" si="1"/>
        <v>0</v>
      </c>
    </row>
    <row r="37" spans="1:13" x14ac:dyDescent="0.2">
      <c r="A37" s="15"/>
      <c r="B37" s="16"/>
      <c r="C37" s="17"/>
      <c r="D37" s="54"/>
      <c r="E37" s="55"/>
      <c r="F37" s="56"/>
      <c r="G37" s="57"/>
      <c r="L37" s="52" t="str">
        <f t="shared" si="0"/>
        <v/>
      </c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 t="str">
        <f t="shared" si="0"/>
        <v/>
      </c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 t="str">
        <f t="shared" si="0"/>
        <v/>
      </c>
      <c r="M39" s="53">
        <f t="shared" si="1"/>
        <v>0</v>
      </c>
    </row>
    <row r="40" spans="1:13" x14ac:dyDescent="0.2">
      <c r="A40" s="15"/>
      <c r="B40" s="16"/>
      <c r="C40" s="18"/>
      <c r="D40" s="54"/>
      <c r="E40" s="55"/>
      <c r="F40" s="56"/>
      <c r="G40" s="57"/>
      <c r="L40" s="52" t="str">
        <f t="shared" si="0"/>
        <v/>
      </c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 t="str">
        <f t="shared" si="0"/>
        <v/>
      </c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 t="str">
        <f t="shared" si="0"/>
        <v/>
      </c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 t="str">
        <f t="shared" si="0"/>
        <v/>
      </c>
      <c r="M43" s="53">
        <f t="shared" si="1"/>
        <v>0</v>
      </c>
    </row>
    <row r="44" spans="1:13" x14ac:dyDescent="0.2">
      <c r="A44" s="15"/>
      <c r="B44" s="16"/>
      <c r="C44" s="17"/>
      <c r="D44" s="54"/>
      <c r="E44" s="55"/>
      <c r="F44" s="56"/>
      <c r="G44" s="57"/>
      <c r="L44" s="52" t="str">
        <f t="shared" si="0"/>
        <v/>
      </c>
      <c r="M44" s="53">
        <f t="shared" si="1"/>
        <v>0</v>
      </c>
    </row>
    <row r="45" spans="1:13" x14ac:dyDescent="0.2">
      <c r="A45" s="15"/>
      <c r="B45" s="16"/>
      <c r="C45" s="17"/>
      <c r="D45" s="54"/>
      <c r="E45" s="55"/>
      <c r="F45" s="56"/>
      <c r="G45" s="57"/>
      <c r="L45" s="52" t="str">
        <f t="shared" si="0"/>
        <v/>
      </c>
      <c r="M45" s="53">
        <f t="shared" si="1"/>
        <v>0</v>
      </c>
    </row>
    <row r="46" spans="1:13" x14ac:dyDescent="0.2">
      <c r="A46" s="15"/>
      <c r="B46" s="16"/>
      <c r="C46" s="17"/>
      <c r="D46" s="54"/>
      <c r="E46" s="55"/>
      <c r="F46" s="56"/>
      <c r="G46" s="57"/>
      <c r="L46" s="52"/>
      <c r="M46" s="53">
        <f t="shared" si="1"/>
        <v>0</v>
      </c>
    </row>
    <row r="47" spans="1:13" x14ac:dyDescent="0.2">
      <c r="A47" s="15"/>
      <c r="B47" s="16"/>
      <c r="C47" s="18"/>
      <c r="D47" s="54"/>
      <c r="E47" s="55"/>
      <c r="F47" s="56"/>
      <c r="G47" s="57"/>
      <c r="L47" s="52"/>
      <c r="M47" s="53">
        <f t="shared" si="1"/>
        <v>0</v>
      </c>
    </row>
    <row r="48" spans="1:13" x14ac:dyDescent="0.2">
      <c r="A48" s="15"/>
      <c r="B48" s="16"/>
      <c r="C48" s="18"/>
      <c r="D48" s="54"/>
      <c r="E48" s="55"/>
      <c r="F48" s="56"/>
      <c r="G48" s="57"/>
      <c r="L48" s="52"/>
      <c r="M48" s="53">
        <f t="shared" si="1"/>
        <v>0</v>
      </c>
    </row>
    <row r="49" spans="1:13" x14ac:dyDescent="0.2">
      <c r="A49" s="22"/>
      <c r="B49" s="23"/>
      <c r="C49" s="58"/>
      <c r="D49" s="59"/>
      <c r="E49" s="60"/>
      <c r="F49" s="61"/>
      <c r="G49" s="62"/>
      <c r="L49" s="65"/>
      <c r="M49" s="63"/>
    </row>
    <row r="50" spans="1:13" x14ac:dyDescent="0.2">
      <c r="F50" s="9"/>
      <c r="L50" s="64"/>
    </row>
    <row r="51" spans="1:13" ht="27.75" customHeight="1" x14ac:dyDescent="0.2">
      <c r="G51" s="27">
        <f>SUM(G10:G49)</f>
        <v>1302.1205130128421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5" t="str">
        <f>Contests!F7</f>
        <v>7-8.05.2011, Воронеж, Инлайн Весна</v>
      </c>
      <c r="B1" s="185"/>
      <c r="C1" s="185"/>
      <c r="D1" s="185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92" t="s">
        <v>19</v>
      </c>
      <c r="B3" s="192"/>
      <c r="C3" s="192"/>
      <c r="D3" s="37">
        <v>100</v>
      </c>
    </row>
    <row r="4" spans="1:13" ht="12.75" customHeight="1" x14ac:dyDescent="0.2">
      <c r="A4" s="188" t="s">
        <v>26</v>
      </c>
      <c r="B4" s="188"/>
      <c r="C4" s="188"/>
      <c r="D4" s="38">
        <f>Итог.!AP136</f>
        <v>4556.7308341795815</v>
      </c>
      <c r="K4" s="39"/>
    </row>
    <row r="5" spans="1:13" ht="12.75" customHeight="1" x14ac:dyDescent="0.2">
      <c r="A5" s="188" t="s">
        <v>27</v>
      </c>
      <c r="B5" s="188"/>
      <c r="C5" s="188"/>
      <c r="D5" s="40">
        <f>SUM(D10:D51)</f>
        <v>3324.8210765737954</v>
      </c>
      <c r="K5" s="39"/>
    </row>
    <row r="6" spans="1:13" x14ac:dyDescent="0.2">
      <c r="A6" s="183" t="s">
        <v>20</v>
      </c>
      <c r="B6" s="183"/>
      <c r="C6" s="183"/>
      <c r="D6" s="38">
        <f>D5/D4</f>
        <v>0.72965053183186634</v>
      </c>
      <c r="K6" s="39"/>
    </row>
    <row r="7" spans="1:13" ht="13.5" customHeight="1" x14ac:dyDescent="0.2">
      <c r="A7" s="184" t="s">
        <v>21</v>
      </c>
      <c r="B7" s="184"/>
      <c r="C7" s="184"/>
      <c r="D7" s="41">
        <v>1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9"/>
      <c r="J9" s="9"/>
      <c r="L9" s="47" t="s">
        <v>25</v>
      </c>
      <c r="M9" s="47"/>
    </row>
    <row r="10" spans="1:13" x14ac:dyDescent="0.2">
      <c r="A10" s="11" t="s">
        <v>56</v>
      </c>
      <c r="B10" s="12" t="s">
        <v>57</v>
      </c>
      <c r="C10" s="13" t="s">
        <v>7</v>
      </c>
      <c r="D10" s="54">
        <f>VLOOKUP(A10&amp;B10,Итог.!$AM$6:$BV$207,4,FALSE)</f>
        <v>559.84505724487531</v>
      </c>
      <c r="E10" s="49">
        <v>1</v>
      </c>
      <c r="F10" s="50">
        <f>VLOOKUP(E10,баллы!$A$2:$B$103,2,FALSE)</f>
        <v>100</v>
      </c>
      <c r="G10" s="51">
        <f>(F10*(1+$D$6)*$D$3/100)*$D$7</f>
        <v>172.96505318318665</v>
      </c>
      <c r="L10" s="52" t="str">
        <f t="shared" ref="L10:L33" si="0">A10&amp;B10</f>
        <v>БабийАнжелика</v>
      </c>
      <c r="M10" s="53">
        <f t="shared" ref="M10:M49" si="1">G10</f>
        <v>172.96505318318665</v>
      </c>
    </row>
    <row r="11" spans="1:13" x14ac:dyDescent="0.2">
      <c r="A11" s="15" t="s">
        <v>62</v>
      </c>
      <c r="B11" s="16" t="s">
        <v>63</v>
      </c>
      <c r="C11" s="17" t="s">
        <v>7</v>
      </c>
      <c r="D11" s="54">
        <f>VLOOKUP(A11&amp;B11,Итог.!$AM$6:$BV$207,4,FALSE)</f>
        <v>364.76733966980322</v>
      </c>
      <c r="E11" s="55">
        <v>2</v>
      </c>
      <c r="F11" s="56">
        <f>VLOOKUP(E11,баллы!$A$2:$B$103,2,FALSE)</f>
        <v>85</v>
      </c>
      <c r="G11" s="57">
        <f t="shared" ref="G11:G21" si="2">(F11*(1+$D$6)*$D$3/100)*$D$7</f>
        <v>147.02029520570863</v>
      </c>
      <c r="L11" s="52" t="str">
        <f t="shared" si="0"/>
        <v>СеменихинаОльга</v>
      </c>
      <c r="M11" s="53">
        <f t="shared" si="1"/>
        <v>147.02029520570863</v>
      </c>
    </row>
    <row r="12" spans="1:13" x14ac:dyDescent="0.2">
      <c r="A12" s="15" t="s">
        <v>54</v>
      </c>
      <c r="B12" s="16" t="s">
        <v>55</v>
      </c>
      <c r="C12" s="18" t="s">
        <v>7</v>
      </c>
      <c r="D12" s="54">
        <f>VLOOKUP(A12&amp;B12,Итог.!$AM$6:$BV$207,4,FALSE)</f>
        <v>634.96869914910644</v>
      </c>
      <c r="E12" s="55">
        <v>3</v>
      </c>
      <c r="F12" s="56">
        <f>VLOOKUP(E12,баллы!$A$2:$B$103,2,FALSE)</f>
        <v>74</v>
      </c>
      <c r="G12" s="57">
        <f t="shared" si="2"/>
        <v>127.99413935555813</v>
      </c>
      <c r="L12" s="52" t="str">
        <f t="shared" si="0"/>
        <v>СеменоваПолина</v>
      </c>
      <c r="M12" s="53">
        <f t="shared" si="1"/>
        <v>127.99413935555813</v>
      </c>
    </row>
    <row r="13" spans="1:13" x14ac:dyDescent="0.2">
      <c r="A13" s="15" t="s">
        <v>58</v>
      </c>
      <c r="B13" s="16" t="s">
        <v>59</v>
      </c>
      <c r="C13" s="17" t="s">
        <v>7</v>
      </c>
      <c r="D13" s="54">
        <f>VLOOKUP(A13&amp;B13,Итог.!$AM$6:$BV$207,4,FALSE)</f>
        <v>440.5668966306539</v>
      </c>
      <c r="E13" s="55">
        <v>4</v>
      </c>
      <c r="F13" s="56">
        <f>VLOOKUP(E13,баллы!$A$2:$B$103,2,FALSE)</f>
        <v>64</v>
      </c>
      <c r="G13" s="57">
        <f t="shared" si="2"/>
        <v>110.69763403723945</v>
      </c>
      <c r="L13" s="52" t="str">
        <f t="shared" si="0"/>
        <v>КулагинаЮлия</v>
      </c>
      <c r="M13" s="53">
        <f t="shared" si="1"/>
        <v>110.69763403723945</v>
      </c>
    </row>
    <row r="14" spans="1:13" x14ac:dyDescent="0.2">
      <c r="A14" s="15" t="s">
        <v>64</v>
      </c>
      <c r="B14" s="16" t="s">
        <v>65</v>
      </c>
      <c r="C14" s="17" t="s">
        <v>7</v>
      </c>
      <c r="D14" s="54">
        <f>VLOOKUP(A14&amp;B14,Итог.!$AM$6:$BV$207,4,FALSE)</f>
        <v>477.94887574654609</v>
      </c>
      <c r="E14" s="55">
        <v>5</v>
      </c>
      <c r="F14" s="56">
        <f>VLOOKUP(E14,баллы!$A$2:$B$103,2,FALSE)</f>
        <v>55</v>
      </c>
      <c r="G14" s="57">
        <f t="shared" si="2"/>
        <v>95.130779250752653</v>
      </c>
      <c r="L14" s="52" t="str">
        <f t="shared" si="0"/>
        <v>КузнецоваДарья</v>
      </c>
      <c r="M14" s="53">
        <f t="shared" si="1"/>
        <v>95.130779250752653</v>
      </c>
    </row>
    <row r="15" spans="1:13" x14ac:dyDescent="0.2">
      <c r="A15" s="15" t="s">
        <v>74</v>
      </c>
      <c r="B15" s="16" t="s">
        <v>75</v>
      </c>
      <c r="C15" s="17" t="s">
        <v>7</v>
      </c>
      <c r="D15" s="54">
        <f>VLOOKUP(A15&amp;B15,Итог.!$AM$6:$BV$207,4,FALSE)</f>
        <v>208.46273423509055</v>
      </c>
      <c r="E15" s="55">
        <v>6</v>
      </c>
      <c r="F15" s="56">
        <f>VLOOKUP(E15,баллы!$A$2:$B$103,2,FALSE)</f>
        <v>47</v>
      </c>
      <c r="G15" s="57">
        <f t="shared" si="2"/>
        <v>81.293574996097718</v>
      </c>
      <c r="L15" s="52" t="str">
        <f t="shared" si="0"/>
        <v>АкуловаНадежда</v>
      </c>
      <c r="M15" s="53">
        <f t="shared" si="1"/>
        <v>81.293574996097718</v>
      </c>
    </row>
    <row r="16" spans="1:13" x14ac:dyDescent="0.2">
      <c r="A16" s="15" t="s">
        <v>60</v>
      </c>
      <c r="B16" s="16" t="s">
        <v>61</v>
      </c>
      <c r="C16" s="17" t="s">
        <v>7</v>
      </c>
      <c r="D16" s="54">
        <f>VLOOKUP(A16&amp;B16,Итог.!$AM$6:$BV$207,4,FALSE)</f>
        <v>316.7516592788383</v>
      </c>
      <c r="E16" s="55">
        <v>7</v>
      </c>
      <c r="F16" s="56">
        <f>VLOOKUP(E16,баллы!$A$2:$B$103,2,FALSE)</f>
        <v>40</v>
      </c>
      <c r="G16" s="57">
        <f t="shared" si="2"/>
        <v>69.186021273274662</v>
      </c>
      <c r="L16" s="52" t="str">
        <f t="shared" si="0"/>
        <v>ЛысенкоКристина</v>
      </c>
      <c r="M16" s="53">
        <f t="shared" si="1"/>
        <v>69.186021273274662</v>
      </c>
    </row>
    <row r="17" spans="1:13" x14ac:dyDescent="0.2">
      <c r="A17" s="15" t="s">
        <v>135</v>
      </c>
      <c r="B17" s="16" t="s">
        <v>90</v>
      </c>
      <c r="C17" s="17" t="s">
        <v>7</v>
      </c>
      <c r="D17" s="54">
        <f>VLOOKUP(A17&amp;B17,Итог.!$AM$6:$BV$207,4,FALSE)</f>
        <v>190.36739409994044</v>
      </c>
      <c r="E17" s="55">
        <v>8</v>
      </c>
      <c r="F17" s="56">
        <f>VLOOKUP(E17,баллы!$A$2:$B$103,2,FALSE)</f>
        <v>34</v>
      </c>
      <c r="G17" s="57">
        <f t="shared" si="2"/>
        <v>58.808118082283457</v>
      </c>
      <c r="L17" s="52" t="str">
        <f t="shared" si="0"/>
        <v>ШабалкинаАлександра</v>
      </c>
      <c r="M17" s="53">
        <f t="shared" si="1"/>
        <v>58.808118082283457</v>
      </c>
    </row>
    <row r="18" spans="1:13" x14ac:dyDescent="0.2">
      <c r="A18" s="15" t="s">
        <v>138</v>
      </c>
      <c r="B18" s="16" t="s">
        <v>139</v>
      </c>
      <c r="C18" s="17" t="s">
        <v>7</v>
      </c>
      <c r="D18" s="54">
        <f>VLOOKUP(A18&amp;B18,Итог.!$AM$6:$BV$207,4,FALSE)</f>
        <v>97.388238339134006</v>
      </c>
      <c r="E18" s="55">
        <v>9</v>
      </c>
      <c r="F18" s="56">
        <f>VLOOKUP(E18,баллы!$A$2:$B$103,2,FALSE)</f>
        <v>29</v>
      </c>
      <c r="G18" s="57">
        <f t="shared" si="2"/>
        <v>50.159865423124117</v>
      </c>
      <c r="L18" s="52" t="str">
        <f t="shared" si="0"/>
        <v>СтавиноваСофья</v>
      </c>
      <c r="M18" s="53">
        <f t="shared" si="1"/>
        <v>50.159865423124117</v>
      </c>
    </row>
    <row r="19" spans="1:13" x14ac:dyDescent="0.2">
      <c r="A19" s="15" t="s">
        <v>136</v>
      </c>
      <c r="B19" s="16" t="s">
        <v>137</v>
      </c>
      <c r="C19" s="17" t="s">
        <v>7</v>
      </c>
      <c r="D19" s="54">
        <f>VLOOKUP(A19&amp;B19,Итог.!$AM$6:$BV$207,4,FALSE)</f>
        <v>33.754182179806556</v>
      </c>
      <c r="E19" s="55">
        <v>10</v>
      </c>
      <c r="F19" s="56">
        <f>VLOOKUP(E19,баллы!$A$2:$B$103,2,FALSE)</f>
        <v>25</v>
      </c>
      <c r="G19" s="57">
        <f t="shared" si="2"/>
        <v>43.241263295796664</v>
      </c>
      <c r="L19" s="52" t="str">
        <f t="shared" si="0"/>
        <v>ДубинчикКсения</v>
      </c>
      <c r="M19" s="53">
        <f t="shared" si="1"/>
        <v>43.241263295796664</v>
      </c>
    </row>
    <row r="20" spans="1:13" x14ac:dyDescent="0.2">
      <c r="A20" s="15" t="s">
        <v>149</v>
      </c>
      <c r="B20" s="16" t="s">
        <v>63</v>
      </c>
      <c r="C20" s="17" t="s">
        <v>9</v>
      </c>
      <c r="D20" s="54">
        <f>VLOOKUP(A20&amp;B20,Итог.!$AM$6:$BV$207,4,FALSE)</f>
        <v>0</v>
      </c>
      <c r="E20" s="55">
        <v>11</v>
      </c>
      <c r="F20" s="56">
        <f>VLOOKUP(E20,баллы!$A$2:$B$103,2,FALSE)</f>
        <v>22</v>
      </c>
      <c r="G20" s="57">
        <f t="shared" si="2"/>
        <v>38.052311700301061</v>
      </c>
      <c r="L20" s="52" t="str">
        <f t="shared" si="0"/>
        <v>МихайлидиОльга</v>
      </c>
      <c r="M20" s="53">
        <f t="shared" si="1"/>
        <v>38.052311700301061</v>
      </c>
    </row>
    <row r="21" spans="1:13" x14ac:dyDescent="0.2">
      <c r="A21" s="15" t="s">
        <v>150</v>
      </c>
      <c r="B21" s="16" t="s">
        <v>63</v>
      </c>
      <c r="C21" s="17" t="s">
        <v>151</v>
      </c>
      <c r="D21" s="54">
        <f>VLOOKUP(A21&amp;B21,Итог.!$AM$6:$BV$207,4,FALSE)</f>
        <v>0</v>
      </c>
      <c r="E21" s="55">
        <v>12</v>
      </c>
      <c r="F21" s="56">
        <f>VLOOKUP(E21,баллы!$A$2:$B$103,2,FALSE)</f>
        <v>20</v>
      </c>
      <c r="G21" s="57">
        <f t="shared" si="2"/>
        <v>34.593010636637331</v>
      </c>
      <c r="L21" s="52" t="str">
        <f t="shared" si="0"/>
        <v>МакароваОльга</v>
      </c>
      <c r="M21" s="53">
        <f t="shared" si="1"/>
        <v>34.593010636637331</v>
      </c>
    </row>
    <row r="22" spans="1:13" x14ac:dyDescent="0.2">
      <c r="A22" s="15"/>
      <c r="B22" s="16"/>
      <c r="C22" s="1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15"/>
      <c r="B27" s="16"/>
      <c r="C27" s="17"/>
      <c r="D27" s="54"/>
      <c r="E27" s="55"/>
      <c r="F27" s="5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15"/>
      <c r="B28" s="16"/>
      <c r="C28" s="17"/>
      <c r="D28" s="54"/>
      <c r="E28" s="55"/>
      <c r="F28" s="5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/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/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/>
      <c r="M36" s="53">
        <f t="shared" si="1"/>
        <v>0</v>
      </c>
    </row>
    <row r="37" spans="1:13" x14ac:dyDescent="0.2">
      <c r="A37" s="15"/>
      <c r="B37" s="16"/>
      <c r="C37" s="17"/>
      <c r="D37" s="54"/>
      <c r="E37" s="55"/>
      <c r="F37" s="56"/>
      <c r="G37" s="57"/>
      <c r="L37" s="52"/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/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/>
      <c r="M39" s="53">
        <f t="shared" si="1"/>
        <v>0</v>
      </c>
    </row>
    <row r="40" spans="1:13" x14ac:dyDescent="0.2">
      <c r="A40" s="15"/>
      <c r="B40" s="16"/>
      <c r="C40" s="18"/>
      <c r="D40" s="54"/>
      <c r="E40" s="55"/>
      <c r="F40" s="56"/>
      <c r="G40" s="57"/>
      <c r="L40" s="52"/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/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/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/>
      <c r="M43" s="53">
        <f t="shared" si="1"/>
        <v>0</v>
      </c>
    </row>
    <row r="44" spans="1:13" x14ac:dyDescent="0.2">
      <c r="A44" s="15"/>
      <c r="B44" s="16"/>
      <c r="C44" s="17"/>
      <c r="D44" s="54"/>
      <c r="E44" s="55"/>
      <c r="F44" s="56"/>
      <c r="G44" s="57"/>
      <c r="L44" s="52"/>
      <c r="M44" s="53">
        <f t="shared" si="1"/>
        <v>0</v>
      </c>
    </row>
    <row r="45" spans="1:13" x14ac:dyDescent="0.2">
      <c r="A45" s="15"/>
      <c r="B45" s="16"/>
      <c r="C45" s="17"/>
      <c r="D45" s="54"/>
      <c r="E45" s="55"/>
      <c r="F45" s="56"/>
      <c r="G45" s="57"/>
      <c r="L45" s="52"/>
      <c r="M45" s="53">
        <f t="shared" si="1"/>
        <v>0</v>
      </c>
    </row>
    <row r="46" spans="1:13" x14ac:dyDescent="0.2">
      <c r="A46" s="15"/>
      <c r="B46" s="16"/>
      <c r="C46" s="17"/>
      <c r="D46" s="54"/>
      <c r="E46" s="55"/>
      <c r="F46" s="56"/>
      <c r="G46" s="57"/>
      <c r="L46" s="52"/>
      <c r="M46" s="53">
        <f t="shared" si="1"/>
        <v>0</v>
      </c>
    </row>
    <row r="47" spans="1:13" x14ac:dyDescent="0.2">
      <c r="A47" s="15"/>
      <c r="B47" s="16"/>
      <c r="C47" s="18"/>
      <c r="D47" s="54"/>
      <c r="E47" s="55"/>
      <c r="F47" s="56"/>
      <c r="G47" s="57"/>
      <c r="L47" s="52"/>
      <c r="M47" s="53">
        <f t="shared" si="1"/>
        <v>0</v>
      </c>
    </row>
    <row r="48" spans="1:13" x14ac:dyDescent="0.2">
      <c r="A48" s="15"/>
      <c r="B48" s="16"/>
      <c r="C48" s="18"/>
      <c r="D48" s="54"/>
      <c r="E48" s="55"/>
      <c r="F48" s="56"/>
      <c r="G48" s="57"/>
      <c r="L48" s="52"/>
      <c r="M48" s="53">
        <f t="shared" si="1"/>
        <v>0</v>
      </c>
    </row>
    <row r="49" spans="1:13" x14ac:dyDescent="0.2">
      <c r="A49" s="22"/>
      <c r="B49" s="23"/>
      <c r="C49" s="58"/>
      <c r="D49" s="59"/>
      <c r="E49" s="60"/>
      <c r="F49" s="61"/>
      <c r="G49" s="62"/>
      <c r="L49" s="65"/>
      <c r="M49" s="63">
        <f t="shared" si="1"/>
        <v>0</v>
      </c>
    </row>
    <row r="50" spans="1:13" x14ac:dyDescent="0.2">
      <c r="F50" s="9"/>
      <c r="L50" s="64"/>
    </row>
    <row r="51" spans="1:13" ht="27.75" customHeight="1" x14ac:dyDescent="0.2">
      <c r="G51" s="27">
        <f>SUM(G10:G49)</f>
        <v>1029.1420664399604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48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5" t="str">
        <f>Contests!F8</f>
        <v>21.05.2011, Пекин, Китай, Battle Masters Beijing</v>
      </c>
      <c r="B1" s="185"/>
      <c r="C1" s="185"/>
      <c r="D1" s="185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150</v>
      </c>
    </row>
    <row r="4" spans="1:13" ht="12.75" customHeight="1" x14ac:dyDescent="0.2">
      <c r="A4" s="188" t="s">
        <v>26</v>
      </c>
      <c r="B4" s="188"/>
      <c r="C4" s="188"/>
      <c r="D4" s="38">
        <f>Итог.!AQ136</f>
        <v>4748.5995569996612</v>
      </c>
      <c r="K4" s="39"/>
    </row>
    <row r="5" spans="1:13" ht="12.75" customHeight="1" x14ac:dyDescent="0.2">
      <c r="A5" s="188" t="s">
        <v>27</v>
      </c>
      <c r="B5" s="188"/>
      <c r="C5" s="188"/>
      <c r="D5" s="40">
        <f>SUM(D10:D48)</f>
        <v>634.96869914910644</v>
      </c>
      <c r="K5" s="39"/>
    </row>
    <row r="6" spans="1:13" x14ac:dyDescent="0.2">
      <c r="A6" s="183" t="s">
        <v>20</v>
      </c>
      <c r="B6" s="183"/>
      <c r="C6" s="183"/>
      <c r="D6" s="38">
        <v>0.5</v>
      </c>
      <c r="K6" s="39"/>
    </row>
    <row r="7" spans="1:13" ht="13.5" customHeight="1" x14ac:dyDescent="0.2">
      <c r="A7" s="184" t="s">
        <v>21</v>
      </c>
      <c r="B7" s="184"/>
      <c r="C7" s="184"/>
      <c r="D7" s="41">
        <v>1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101"/>
      <c r="J9" s="9"/>
      <c r="L9" s="47" t="s">
        <v>25</v>
      </c>
      <c r="M9" s="47"/>
    </row>
    <row r="10" spans="1:13" x14ac:dyDescent="0.2">
      <c r="A10" s="97" t="s">
        <v>54</v>
      </c>
      <c r="B10" s="98" t="s">
        <v>55</v>
      </c>
      <c r="C10" s="99" t="s">
        <v>7</v>
      </c>
      <c r="D10" s="54">
        <f>VLOOKUP(A10&amp;B10,Итог.!$AM$6:$BV$207,5,FALSE)</f>
        <v>634.96869914910644</v>
      </c>
      <c r="E10" s="49">
        <v>5</v>
      </c>
      <c r="F10" s="50">
        <f>VLOOKUP(E10,баллы!$A$2:$B$103,2,FALSE)</f>
        <v>55</v>
      </c>
      <c r="G10" s="51">
        <f>(F10*(1+$D$6)*$D$3/100)*$D$7</f>
        <v>123.75</v>
      </c>
      <c r="L10" s="52" t="str">
        <f t="shared" ref="L10:L25" si="0">A10&amp;B10</f>
        <v>СеменоваПолина</v>
      </c>
      <c r="M10" s="53">
        <f t="shared" ref="M10:M46" si="1">G10</f>
        <v>123.75</v>
      </c>
    </row>
    <row r="11" spans="1:13" x14ac:dyDescent="0.2">
      <c r="A11" s="75"/>
      <c r="B11" s="76"/>
      <c r="C11" s="77"/>
      <c r="D11" s="54"/>
      <c r="E11" s="55"/>
      <c r="F11" s="56"/>
      <c r="G11" s="57"/>
      <c r="L11" s="52" t="str">
        <f t="shared" si="0"/>
        <v/>
      </c>
      <c r="M11" s="53">
        <f t="shared" si="1"/>
        <v>0</v>
      </c>
    </row>
    <row r="12" spans="1:13" x14ac:dyDescent="0.2">
      <c r="A12" s="75"/>
      <c r="B12" s="76"/>
      <c r="C12" s="96"/>
      <c r="D12" s="54"/>
      <c r="E12" s="55"/>
      <c r="F12" s="56"/>
      <c r="G12" s="57"/>
      <c r="L12" s="52" t="str">
        <f t="shared" si="0"/>
        <v/>
      </c>
      <c r="M12" s="53">
        <f t="shared" si="1"/>
        <v>0</v>
      </c>
    </row>
    <row r="13" spans="1:13" x14ac:dyDescent="0.2">
      <c r="A13" s="75"/>
      <c r="B13" s="76"/>
      <c r="C13" s="77"/>
      <c r="D13" s="54"/>
      <c r="E13" s="55"/>
      <c r="F13" s="56"/>
      <c r="G13" s="57"/>
      <c r="L13" s="52" t="str">
        <f t="shared" si="0"/>
        <v/>
      </c>
      <c r="M13" s="53">
        <f t="shared" si="1"/>
        <v>0</v>
      </c>
    </row>
    <row r="14" spans="1:13" x14ac:dyDescent="0.2">
      <c r="A14" s="75"/>
      <c r="B14" s="76"/>
      <c r="C14" s="77"/>
      <c r="D14" s="54"/>
      <c r="E14" s="55"/>
      <c r="F14" s="56"/>
      <c r="G14" s="57"/>
      <c r="L14" s="52" t="str">
        <f t="shared" si="0"/>
        <v/>
      </c>
      <c r="M14" s="53">
        <f t="shared" si="1"/>
        <v>0</v>
      </c>
    </row>
    <row r="15" spans="1:13" x14ac:dyDescent="0.2">
      <c r="A15" s="15"/>
      <c r="B15" s="16"/>
      <c r="C15" s="17"/>
      <c r="D15" s="54"/>
      <c r="E15" s="55"/>
      <c r="F15" s="56"/>
      <c r="G15" s="57"/>
      <c r="L15" s="52" t="str">
        <f t="shared" si="0"/>
        <v/>
      </c>
      <c r="M15" s="53">
        <f t="shared" si="1"/>
        <v>0</v>
      </c>
    </row>
    <row r="16" spans="1:13" x14ac:dyDescent="0.2">
      <c r="A16" s="15"/>
      <c r="B16" s="16"/>
      <c r="C16" s="17"/>
      <c r="D16" s="54"/>
      <c r="E16" s="55"/>
      <c r="F16" s="56"/>
      <c r="G16" s="57"/>
      <c r="L16" s="52" t="str">
        <f t="shared" si="0"/>
        <v/>
      </c>
      <c r="M16" s="53">
        <f t="shared" si="1"/>
        <v>0</v>
      </c>
    </row>
    <row r="17" spans="1:13" x14ac:dyDescent="0.2">
      <c r="A17" s="15"/>
      <c r="B17" s="16"/>
      <c r="C17" s="17"/>
      <c r="D17" s="54"/>
      <c r="E17" s="55"/>
      <c r="F17" s="56"/>
      <c r="G17" s="57"/>
      <c r="L17" s="52" t="str">
        <f t="shared" si="0"/>
        <v/>
      </c>
      <c r="M17" s="53">
        <f t="shared" si="1"/>
        <v>0</v>
      </c>
    </row>
    <row r="18" spans="1:13" x14ac:dyDescent="0.2">
      <c r="A18" s="15"/>
      <c r="B18" s="16"/>
      <c r="C18" s="17"/>
      <c r="D18" s="54"/>
      <c r="E18" s="55"/>
      <c r="F18" s="56"/>
      <c r="G18" s="57"/>
      <c r="L18" s="52" t="str">
        <f t="shared" si="0"/>
        <v/>
      </c>
      <c r="M18" s="53">
        <f t="shared" si="1"/>
        <v>0</v>
      </c>
    </row>
    <row r="19" spans="1:13" x14ac:dyDescent="0.2">
      <c r="A19" s="15"/>
      <c r="B19" s="16"/>
      <c r="C19" s="17"/>
      <c r="D19" s="54"/>
      <c r="E19" s="55"/>
      <c r="F19" s="56"/>
      <c r="G19" s="57"/>
      <c r="L19" s="52" t="str">
        <f t="shared" si="0"/>
        <v/>
      </c>
      <c r="M19" s="53">
        <f t="shared" si="1"/>
        <v>0</v>
      </c>
    </row>
    <row r="20" spans="1:13" x14ac:dyDescent="0.2">
      <c r="A20" s="15"/>
      <c r="B20" s="16"/>
      <c r="C20" s="17"/>
      <c r="D20" s="54"/>
      <c r="E20" s="55"/>
      <c r="F20" s="56"/>
      <c r="G20" s="57"/>
      <c r="L20" s="52" t="str">
        <f t="shared" si="0"/>
        <v/>
      </c>
      <c r="M20" s="53">
        <f t="shared" si="1"/>
        <v>0</v>
      </c>
    </row>
    <row r="21" spans="1:13" x14ac:dyDescent="0.2">
      <c r="A21" s="15"/>
      <c r="B21" s="16"/>
      <c r="C21" s="17"/>
      <c r="D21" s="54"/>
      <c r="E21" s="55"/>
      <c r="F21" s="56"/>
      <c r="G21" s="57"/>
      <c r="L21" s="52" t="str">
        <f t="shared" si="0"/>
        <v/>
      </c>
      <c r="M21" s="53">
        <f t="shared" si="1"/>
        <v>0</v>
      </c>
    </row>
    <row r="22" spans="1:13" x14ac:dyDescent="0.2">
      <c r="A22" s="15"/>
      <c r="B22" s="16"/>
      <c r="C22" s="1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>A26&amp;B26</f>
        <v/>
      </c>
      <c r="M26" s="53">
        <f>G26</f>
        <v>0</v>
      </c>
    </row>
    <row r="27" spans="1:13" x14ac:dyDescent="0.2">
      <c r="A27" s="75"/>
      <c r="B27" s="16"/>
      <c r="C27" s="17"/>
      <c r="D27" s="54"/>
      <c r="E27" s="55"/>
      <c r="F27" s="56"/>
      <c r="G27" s="57"/>
      <c r="L27" s="52" t="str">
        <f>A27&amp;B27</f>
        <v/>
      </c>
      <c r="M27" s="53">
        <f>G27</f>
        <v>0</v>
      </c>
    </row>
    <row r="28" spans="1:13" x14ac:dyDescent="0.2">
      <c r="A28" s="75"/>
      <c r="B28" s="76"/>
      <c r="C28" s="17"/>
      <c r="D28" s="54"/>
      <c r="E28" s="55"/>
      <c r="F28" s="56"/>
      <c r="G28" s="57"/>
      <c r="L28" s="52" t="str">
        <f>A28&amp;B28</f>
        <v/>
      </c>
      <c r="M28" s="53">
        <f>G28</f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>A29&amp;B29</f>
        <v/>
      </c>
      <c r="M29" s="53">
        <f>G29</f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>A30&amp;B30</f>
        <v/>
      </c>
      <c r="M30" s="53">
        <f>G30</f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/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/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/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/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/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/>
      <c r="M36" s="53">
        <f t="shared" si="1"/>
        <v>0</v>
      </c>
    </row>
    <row r="37" spans="1:13" x14ac:dyDescent="0.2">
      <c r="A37" s="15"/>
      <c r="B37" s="16"/>
      <c r="C37" s="18"/>
      <c r="D37" s="54"/>
      <c r="E37" s="55"/>
      <c r="F37" s="56"/>
      <c r="G37" s="57"/>
      <c r="L37" s="52"/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/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/>
      <c r="M39" s="53">
        <f t="shared" si="1"/>
        <v>0</v>
      </c>
    </row>
    <row r="40" spans="1:13" x14ac:dyDescent="0.2">
      <c r="A40" s="15"/>
      <c r="B40" s="16"/>
      <c r="C40" s="17"/>
      <c r="D40" s="54"/>
      <c r="E40" s="55"/>
      <c r="F40" s="56"/>
      <c r="G40" s="57"/>
      <c r="L40" s="52"/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/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/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/>
      <c r="M43" s="53">
        <f t="shared" si="1"/>
        <v>0</v>
      </c>
    </row>
    <row r="44" spans="1:13" x14ac:dyDescent="0.2">
      <c r="A44" s="15"/>
      <c r="B44" s="16"/>
      <c r="C44" s="18"/>
      <c r="D44" s="54"/>
      <c r="E44" s="55"/>
      <c r="F44" s="56"/>
      <c r="G44" s="57"/>
      <c r="L44" s="52"/>
      <c r="M44" s="53">
        <f t="shared" si="1"/>
        <v>0</v>
      </c>
    </row>
    <row r="45" spans="1:13" x14ac:dyDescent="0.2">
      <c r="A45" s="15"/>
      <c r="B45" s="16"/>
      <c r="C45" s="18"/>
      <c r="D45" s="54"/>
      <c r="E45" s="55"/>
      <c r="F45" s="56"/>
      <c r="G45" s="57"/>
      <c r="L45" s="52"/>
      <c r="M45" s="53">
        <f t="shared" si="1"/>
        <v>0</v>
      </c>
    </row>
    <row r="46" spans="1:13" x14ac:dyDescent="0.2">
      <c r="A46" s="22"/>
      <c r="B46" s="23"/>
      <c r="C46" s="58"/>
      <c r="D46" s="59"/>
      <c r="E46" s="60"/>
      <c r="F46" s="61"/>
      <c r="G46" s="62"/>
      <c r="L46" s="65"/>
      <c r="M46" s="63">
        <f t="shared" si="1"/>
        <v>0</v>
      </c>
    </row>
    <row r="47" spans="1:13" x14ac:dyDescent="0.2">
      <c r="F47" s="9"/>
      <c r="L47" s="64"/>
    </row>
    <row r="48" spans="1:13" ht="27.75" customHeight="1" x14ac:dyDescent="0.2">
      <c r="G48" s="27">
        <f>SUM(G10:G46)</f>
        <v>123.75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5" t="str">
        <f>Contests!F9</f>
        <v>27-29.05.2011, Париж, PSWC</v>
      </c>
      <c r="B1" s="185"/>
      <c r="C1" s="185"/>
      <c r="D1" s="185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135</v>
      </c>
    </row>
    <row r="4" spans="1:13" ht="12.75" customHeight="1" x14ac:dyDescent="0.2">
      <c r="A4" s="188" t="s">
        <v>26</v>
      </c>
      <c r="B4" s="188"/>
      <c r="C4" s="188"/>
      <c r="D4" s="38">
        <f>Итог.!AR136</f>
        <v>4748.5995569996612</v>
      </c>
      <c r="K4" s="39"/>
    </row>
    <row r="5" spans="1:13" ht="12.75" customHeight="1" x14ac:dyDescent="0.2">
      <c r="A5" s="188" t="s">
        <v>27</v>
      </c>
      <c r="B5" s="188"/>
      <c r="C5" s="188"/>
      <c r="D5" s="40">
        <f>SUM(D10:D71)</f>
        <v>1381.8157727892121</v>
      </c>
      <c r="K5" s="39"/>
    </row>
    <row r="6" spans="1:13" x14ac:dyDescent="0.2">
      <c r="A6" s="183" t="s">
        <v>20</v>
      </c>
      <c r="B6" s="183"/>
      <c r="C6" s="183"/>
      <c r="D6" s="38">
        <v>0.5</v>
      </c>
      <c r="K6" s="39"/>
    </row>
    <row r="7" spans="1:13" ht="13.5" customHeight="1" x14ac:dyDescent="0.2">
      <c r="A7" s="184" t="s">
        <v>21</v>
      </c>
      <c r="B7" s="184"/>
      <c r="C7" s="184"/>
      <c r="D7" s="41">
        <v>1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9"/>
      <c r="J9" s="9"/>
      <c r="L9" s="47" t="s">
        <v>25</v>
      </c>
      <c r="M9" s="47"/>
    </row>
    <row r="10" spans="1:13" x14ac:dyDescent="0.2">
      <c r="A10" s="11" t="s">
        <v>60</v>
      </c>
      <c r="B10" s="12" t="s">
        <v>61</v>
      </c>
      <c r="C10" s="13" t="s">
        <v>7</v>
      </c>
      <c r="D10" s="54">
        <f>VLOOKUP(A10&amp;B10,Итог.!$AM$6:$BV$207,6,FALSE)</f>
        <v>316.7516592788383</v>
      </c>
      <c r="E10" s="49">
        <v>2</v>
      </c>
      <c r="F10" s="50">
        <f>VLOOKUP(E10,баллы!$A$1:$B$102,2,FALSE)</f>
        <v>85</v>
      </c>
      <c r="G10" s="51">
        <f>(F10*(1+$D$6)*$D$3/100)*$D$7</f>
        <v>172.125</v>
      </c>
      <c r="L10" s="52" t="str">
        <f t="shared" ref="L10:L41" si="0">A10&amp;B10</f>
        <v>ЛысенкоКристина</v>
      </c>
      <c r="M10" s="53">
        <f t="shared" ref="M10:M49" si="1">G10</f>
        <v>172.125</v>
      </c>
    </row>
    <row r="11" spans="1:13" x14ac:dyDescent="0.2">
      <c r="A11" s="15" t="s">
        <v>54</v>
      </c>
      <c r="B11" s="16" t="s">
        <v>55</v>
      </c>
      <c r="C11" s="17" t="s">
        <v>7</v>
      </c>
      <c r="D11" s="54">
        <f>VLOOKUP(A11&amp;B11,Итог.!$AM$6:$BV$207,6,FALSE)</f>
        <v>634.96869914910644</v>
      </c>
      <c r="E11" s="55">
        <v>2</v>
      </c>
      <c r="F11" s="56">
        <f>VLOOKUP(E11,баллы!$A$1:$B$102,2,FALSE)</f>
        <v>85</v>
      </c>
      <c r="G11" s="57">
        <f t="shared" ref="G11:G12" si="2">(F11*(1+$D$6)*$D$3/100)*$D$7</f>
        <v>172.125</v>
      </c>
      <c r="L11" s="52" t="str">
        <f t="shared" si="0"/>
        <v>СеменоваПолина</v>
      </c>
      <c r="M11" s="53">
        <f t="shared" si="1"/>
        <v>172.125</v>
      </c>
    </row>
    <row r="12" spans="1:13" x14ac:dyDescent="0.2">
      <c r="A12" s="15" t="s">
        <v>58</v>
      </c>
      <c r="B12" s="16" t="s">
        <v>59</v>
      </c>
      <c r="C12" s="18" t="s">
        <v>7</v>
      </c>
      <c r="D12" s="54">
        <f>VLOOKUP(A12&amp;B12,Итог.!$AM$6:$BV$207,6,FALSE)</f>
        <v>430.09541436126744</v>
      </c>
      <c r="E12" s="55">
        <v>4</v>
      </c>
      <c r="F12" s="56">
        <f>VLOOKUP(E12,баллы!$A$1:$B$102,2,FALSE)</f>
        <v>64</v>
      </c>
      <c r="G12" s="57">
        <f t="shared" si="2"/>
        <v>129.6</v>
      </c>
      <c r="L12" s="52" t="str">
        <f t="shared" si="0"/>
        <v>КулагинаЮлия</v>
      </c>
      <c r="M12" s="53">
        <f t="shared" si="1"/>
        <v>129.6</v>
      </c>
    </row>
    <row r="13" spans="1:13" x14ac:dyDescent="0.2">
      <c r="A13" s="15"/>
      <c r="B13" s="16"/>
      <c r="C13" s="17"/>
      <c r="D13" s="54"/>
      <c r="E13" s="55"/>
      <c r="F13" s="56"/>
      <c r="G13" s="57"/>
      <c r="L13" s="52" t="str">
        <f t="shared" si="0"/>
        <v/>
      </c>
      <c r="M13" s="53">
        <f t="shared" si="1"/>
        <v>0</v>
      </c>
    </row>
    <row r="14" spans="1:13" x14ac:dyDescent="0.2">
      <c r="A14" s="15"/>
      <c r="B14" s="16"/>
      <c r="C14" s="17"/>
      <c r="D14" s="54"/>
      <c r="E14" s="55"/>
      <c r="F14" s="56"/>
      <c r="G14" s="57"/>
      <c r="L14" s="52" t="str">
        <f t="shared" si="0"/>
        <v/>
      </c>
      <c r="M14" s="53">
        <f t="shared" si="1"/>
        <v>0</v>
      </c>
    </row>
    <row r="15" spans="1:13" x14ac:dyDescent="0.2">
      <c r="A15" s="15"/>
      <c r="B15" s="16"/>
      <c r="C15" s="17"/>
      <c r="D15" s="54"/>
      <c r="E15" s="55"/>
      <c r="F15" s="56"/>
      <c r="G15" s="57"/>
      <c r="L15" s="52" t="str">
        <f t="shared" si="0"/>
        <v/>
      </c>
      <c r="M15" s="53">
        <f t="shared" si="1"/>
        <v>0</v>
      </c>
    </row>
    <row r="16" spans="1:13" x14ac:dyDescent="0.2">
      <c r="A16" s="15"/>
      <c r="B16" s="16"/>
      <c r="C16" s="17"/>
      <c r="D16" s="54"/>
      <c r="E16" s="55"/>
      <c r="F16" s="56"/>
      <c r="G16" s="57"/>
      <c r="L16" s="52" t="str">
        <f t="shared" si="0"/>
        <v/>
      </c>
      <c r="M16" s="53">
        <f t="shared" si="1"/>
        <v>0</v>
      </c>
    </row>
    <row r="17" spans="1:13" x14ac:dyDescent="0.2">
      <c r="A17" s="15"/>
      <c r="B17" s="16"/>
      <c r="C17" s="17"/>
      <c r="D17" s="54"/>
      <c r="E17" s="55"/>
      <c r="F17" s="56"/>
      <c r="G17" s="57"/>
      <c r="L17" s="52" t="str">
        <f t="shared" si="0"/>
        <v/>
      </c>
      <c r="M17" s="53">
        <f t="shared" si="1"/>
        <v>0</v>
      </c>
    </row>
    <row r="18" spans="1:13" x14ac:dyDescent="0.2">
      <c r="A18" s="15"/>
      <c r="B18" s="16"/>
      <c r="C18" s="17"/>
      <c r="D18" s="54"/>
      <c r="E18" s="55"/>
      <c r="F18" s="56"/>
      <c r="G18" s="57"/>
      <c r="L18" s="52" t="str">
        <f t="shared" si="0"/>
        <v/>
      </c>
      <c r="M18" s="53">
        <f t="shared" si="1"/>
        <v>0</v>
      </c>
    </row>
    <row r="19" spans="1:13" x14ac:dyDescent="0.2">
      <c r="A19" s="15"/>
      <c r="B19" s="16"/>
      <c r="C19" s="17"/>
      <c r="D19" s="54"/>
      <c r="E19" s="55"/>
      <c r="F19" s="56"/>
      <c r="G19" s="57"/>
      <c r="L19" s="52" t="str">
        <f t="shared" si="0"/>
        <v/>
      </c>
      <c r="M19" s="53">
        <f t="shared" si="1"/>
        <v>0</v>
      </c>
    </row>
    <row r="20" spans="1:13" x14ac:dyDescent="0.2">
      <c r="A20" s="15"/>
      <c r="B20" s="16"/>
      <c r="C20" s="17"/>
      <c r="D20" s="54"/>
      <c r="E20" s="55"/>
      <c r="F20" s="56"/>
      <c r="G20" s="57"/>
      <c r="L20" s="52" t="str">
        <f t="shared" si="0"/>
        <v/>
      </c>
      <c r="M20" s="53">
        <f t="shared" si="1"/>
        <v>0</v>
      </c>
    </row>
    <row r="21" spans="1:13" x14ac:dyDescent="0.2">
      <c r="A21" s="15"/>
      <c r="B21" s="16"/>
      <c r="C21" s="17"/>
      <c r="D21" s="54"/>
      <c r="E21" s="55"/>
      <c r="F21" s="56"/>
      <c r="G21" s="57"/>
      <c r="L21" s="52" t="str">
        <f t="shared" si="0"/>
        <v/>
      </c>
      <c r="M21" s="53">
        <f t="shared" si="1"/>
        <v>0</v>
      </c>
    </row>
    <row r="22" spans="1:13" x14ac:dyDescent="0.2">
      <c r="A22" s="15"/>
      <c r="B22" s="16"/>
      <c r="C22" s="1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6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75"/>
      <c r="B27" s="16"/>
      <c r="C27" s="17"/>
      <c r="D27" s="54"/>
      <c r="E27" s="55"/>
      <c r="F27" s="6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75"/>
      <c r="B28" s="76"/>
      <c r="C28" s="17"/>
      <c r="D28" s="54"/>
      <c r="E28" s="55"/>
      <c r="F28" s="6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 t="str">
        <f t="shared" si="0"/>
        <v/>
      </c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 t="str">
        <f t="shared" si="0"/>
        <v/>
      </c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 t="str">
        <f t="shared" si="0"/>
        <v/>
      </c>
      <c r="M36" s="53">
        <f t="shared" si="1"/>
        <v>0</v>
      </c>
    </row>
    <row r="37" spans="1:13" x14ac:dyDescent="0.2">
      <c r="A37" s="15"/>
      <c r="B37" s="16"/>
      <c r="C37" s="17"/>
      <c r="D37" s="54"/>
      <c r="E37" s="55"/>
      <c r="F37" s="56"/>
      <c r="G37" s="57"/>
      <c r="L37" s="52" t="str">
        <f t="shared" si="0"/>
        <v/>
      </c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 t="str">
        <f t="shared" si="0"/>
        <v/>
      </c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 t="str">
        <f t="shared" si="0"/>
        <v/>
      </c>
      <c r="M39" s="53">
        <f t="shared" si="1"/>
        <v>0</v>
      </c>
    </row>
    <row r="40" spans="1:13" x14ac:dyDescent="0.2">
      <c r="A40" s="15"/>
      <c r="B40" s="16"/>
      <c r="C40" s="18"/>
      <c r="D40" s="54"/>
      <c r="E40" s="55"/>
      <c r="F40" s="56"/>
      <c r="G40" s="57"/>
      <c r="L40" s="52" t="str">
        <f t="shared" si="0"/>
        <v/>
      </c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 t="str">
        <f t="shared" si="0"/>
        <v/>
      </c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/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/>
      <c r="M43" s="53">
        <f t="shared" si="1"/>
        <v>0</v>
      </c>
    </row>
    <row r="44" spans="1:13" x14ac:dyDescent="0.2">
      <c r="A44" s="15"/>
      <c r="B44" s="16"/>
      <c r="C44" s="17"/>
      <c r="D44" s="54"/>
      <c r="E44" s="55"/>
      <c r="F44" s="56"/>
      <c r="G44" s="57"/>
      <c r="L44" s="52"/>
      <c r="M44" s="53">
        <f t="shared" si="1"/>
        <v>0</v>
      </c>
    </row>
    <row r="45" spans="1:13" x14ac:dyDescent="0.2">
      <c r="A45" s="15"/>
      <c r="B45" s="16"/>
      <c r="C45" s="17"/>
      <c r="D45" s="54"/>
      <c r="E45" s="55"/>
      <c r="F45" s="56"/>
      <c r="G45" s="57"/>
      <c r="L45" s="52"/>
      <c r="M45" s="53">
        <f t="shared" si="1"/>
        <v>0</v>
      </c>
    </row>
    <row r="46" spans="1:13" x14ac:dyDescent="0.2">
      <c r="A46" s="15"/>
      <c r="B46" s="16"/>
      <c r="C46" s="17"/>
      <c r="D46" s="54"/>
      <c r="E46" s="55"/>
      <c r="F46" s="56"/>
      <c r="G46" s="57"/>
      <c r="L46" s="52"/>
      <c r="M46" s="53">
        <f t="shared" si="1"/>
        <v>0</v>
      </c>
    </row>
    <row r="47" spans="1:13" x14ac:dyDescent="0.2">
      <c r="A47" s="15"/>
      <c r="B47" s="16"/>
      <c r="C47" s="18"/>
      <c r="D47" s="54"/>
      <c r="E47" s="55"/>
      <c r="F47" s="56"/>
      <c r="G47" s="57"/>
      <c r="L47" s="52"/>
      <c r="M47" s="53">
        <f t="shared" si="1"/>
        <v>0</v>
      </c>
    </row>
    <row r="48" spans="1:13" x14ac:dyDescent="0.2">
      <c r="A48" s="15"/>
      <c r="B48" s="16"/>
      <c r="C48" s="18"/>
      <c r="D48" s="54"/>
      <c r="E48" s="55"/>
      <c r="F48" s="56"/>
      <c r="G48" s="57"/>
      <c r="L48" s="52"/>
      <c r="M48" s="53">
        <f t="shared" si="1"/>
        <v>0</v>
      </c>
    </row>
    <row r="49" spans="1:13" x14ac:dyDescent="0.2">
      <c r="A49" s="22"/>
      <c r="B49" s="23"/>
      <c r="C49" s="58"/>
      <c r="D49" s="59"/>
      <c r="E49" s="60"/>
      <c r="F49" s="61"/>
      <c r="G49" s="62"/>
      <c r="L49" s="65"/>
      <c r="M49" s="63">
        <f t="shared" si="1"/>
        <v>0</v>
      </c>
    </row>
    <row r="50" spans="1:13" x14ac:dyDescent="0.2">
      <c r="F50" s="9"/>
      <c r="L50" s="64"/>
    </row>
    <row r="51" spans="1:13" ht="27.75" customHeight="1" x14ac:dyDescent="0.2">
      <c r="G51" s="27">
        <f>SUM(G10:G49)</f>
        <v>473.85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5" t="str">
        <f>Contests!F10</f>
        <v>11-12.06.2011, Киев, Kiev Slalom Battle</v>
      </c>
      <c r="B1" s="185"/>
      <c r="C1" s="185"/>
      <c r="D1" s="185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125</v>
      </c>
    </row>
    <row r="4" spans="1:13" ht="12.75" customHeight="1" x14ac:dyDescent="0.2">
      <c r="A4" s="188" t="s">
        <v>26</v>
      </c>
      <c r="B4" s="188"/>
      <c r="C4" s="188"/>
      <c r="D4" s="38">
        <f>Итог.!AS136</f>
        <v>4778.2923335723335</v>
      </c>
      <c r="K4" s="39"/>
    </row>
    <row r="5" spans="1:13" ht="12.75" customHeight="1" x14ac:dyDescent="0.2">
      <c r="A5" s="188" t="s">
        <v>27</v>
      </c>
      <c r="B5" s="188"/>
      <c r="C5" s="188"/>
      <c r="D5" s="40">
        <f>SUM(D10:D71)</f>
        <v>2562.9029484833109</v>
      </c>
      <c r="K5" s="39"/>
    </row>
    <row r="6" spans="1:13" x14ac:dyDescent="0.2">
      <c r="A6" s="183" t="s">
        <v>20</v>
      </c>
      <c r="B6" s="183"/>
      <c r="C6" s="183"/>
      <c r="D6" s="38">
        <f>D5/D4</f>
        <v>0.53636378219815628</v>
      </c>
      <c r="K6" s="39"/>
    </row>
    <row r="7" spans="1:13" ht="13.5" customHeight="1" x14ac:dyDescent="0.2">
      <c r="A7" s="184" t="s">
        <v>21</v>
      </c>
      <c r="B7" s="184"/>
      <c r="C7" s="184"/>
      <c r="D7" s="41">
        <v>1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9"/>
      <c r="J9" s="9"/>
      <c r="L9" s="47" t="s">
        <v>25</v>
      </c>
      <c r="M9" s="47"/>
    </row>
    <row r="10" spans="1:13" x14ac:dyDescent="0.2">
      <c r="A10" s="11" t="s">
        <v>54</v>
      </c>
      <c r="B10" s="12" t="s">
        <v>55</v>
      </c>
      <c r="C10" s="13" t="s">
        <v>7</v>
      </c>
      <c r="D10" s="54">
        <f>VLOOKUP(A10&amp;B10,Итог.!$AM$6:$BV$207,7,FALSE)</f>
        <v>620.0845904980265</v>
      </c>
      <c r="E10" s="49">
        <v>2</v>
      </c>
      <c r="F10" s="50">
        <f>VLOOKUP(E10,баллы!$A$2:$B$103,2,FALSE)</f>
        <v>85</v>
      </c>
      <c r="G10" s="51">
        <f>(F10*(1+$D$6)*$D$3/100)*$D$7</f>
        <v>163.23865185855411</v>
      </c>
      <c r="L10" s="52" t="str">
        <f t="shared" ref="L10:L41" si="0">A10&amp;B10</f>
        <v>СеменоваПолина</v>
      </c>
      <c r="M10" s="53">
        <f t="shared" ref="M10:M49" si="1">G10</f>
        <v>163.23865185855411</v>
      </c>
    </row>
    <row r="11" spans="1:13" x14ac:dyDescent="0.2">
      <c r="A11" s="15" t="s">
        <v>56</v>
      </c>
      <c r="B11" s="16" t="s">
        <v>57</v>
      </c>
      <c r="C11" s="17" t="s">
        <v>7</v>
      </c>
      <c r="D11" s="54">
        <f>VLOOKUP(A11&amp;B11,Итог.!$AM$6:$BV$207,7,FALSE)</f>
        <v>517.42940079183666</v>
      </c>
      <c r="E11" s="55">
        <v>3</v>
      </c>
      <c r="F11" s="56">
        <f>VLOOKUP(E11,баллы!$A$2:$B$103,2,FALSE)</f>
        <v>74</v>
      </c>
      <c r="G11" s="57">
        <f t="shared" ref="G11:G15" si="2">(F11*(1+$D$6)*$D$3/100)*$D$7</f>
        <v>142.11364985332943</v>
      </c>
      <c r="L11" s="52" t="str">
        <f t="shared" si="0"/>
        <v>БабийАнжелика</v>
      </c>
      <c r="M11" s="53">
        <f t="shared" si="1"/>
        <v>142.11364985332943</v>
      </c>
    </row>
    <row r="12" spans="1:13" x14ac:dyDescent="0.2">
      <c r="A12" s="15" t="s">
        <v>64</v>
      </c>
      <c r="B12" s="16" t="s">
        <v>65</v>
      </c>
      <c r="C12" s="18" t="s">
        <v>7</v>
      </c>
      <c r="D12" s="54">
        <f>VLOOKUP(A12&amp;B12,Итог.!$AM$6:$BV$207,7,FALSE)</f>
        <v>496.12089193768497</v>
      </c>
      <c r="E12" s="55">
        <v>4</v>
      </c>
      <c r="F12" s="56">
        <f>VLOOKUP(E12,баллы!$A$2:$B$103,2,FALSE)</f>
        <v>64</v>
      </c>
      <c r="G12" s="57">
        <f t="shared" si="2"/>
        <v>122.90910257585249</v>
      </c>
      <c r="L12" s="52" t="str">
        <f t="shared" si="0"/>
        <v>КузнецоваДарья</v>
      </c>
      <c r="M12" s="53">
        <f t="shared" si="1"/>
        <v>122.90910257585249</v>
      </c>
    </row>
    <row r="13" spans="1:13" x14ac:dyDescent="0.2">
      <c r="A13" s="15" t="s">
        <v>58</v>
      </c>
      <c r="B13" s="16" t="s">
        <v>59</v>
      </c>
      <c r="C13" s="17" t="s">
        <v>7</v>
      </c>
      <c r="D13" s="54">
        <f>VLOOKUP(A13&amp;B13,Итог.!$AM$6:$BV$207,7,FALSE)</f>
        <v>448.99778032402799</v>
      </c>
      <c r="E13" s="55">
        <v>6</v>
      </c>
      <c r="F13" s="56">
        <f>VLOOKUP(E13,баллы!$A$2:$B$103,2,FALSE)</f>
        <v>47</v>
      </c>
      <c r="G13" s="57">
        <f t="shared" si="2"/>
        <v>90.261372204141679</v>
      </c>
      <c r="L13" s="52" t="str">
        <f t="shared" si="0"/>
        <v>КулагинаЮлия</v>
      </c>
      <c r="M13" s="53">
        <f t="shared" si="1"/>
        <v>90.261372204141679</v>
      </c>
    </row>
    <row r="14" spans="1:13" x14ac:dyDescent="0.2">
      <c r="A14" s="15" t="s">
        <v>62</v>
      </c>
      <c r="B14" s="16" t="s">
        <v>63</v>
      </c>
      <c r="C14" s="17" t="s">
        <v>7</v>
      </c>
      <c r="D14" s="54">
        <f>VLOOKUP(A14&amp;B14,Итог.!$AM$6:$BV$207,7,FALSE)</f>
        <v>403.27483945613119</v>
      </c>
      <c r="E14" s="55">
        <v>9</v>
      </c>
      <c r="F14" s="56">
        <v>24</v>
      </c>
      <c r="G14" s="57">
        <f t="shared" si="2"/>
        <v>46.090913465944681</v>
      </c>
      <c r="L14" s="52" t="str">
        <f t="shared" si="0"/>
        <v>СеменихинаОльга</v>
      </c>
      <c r="M14" s="53">
        <f t="shared" si="1"/>
        <v>46.090913465944681</v>
      </c>
    </row>
    <row r="15" spans="1:13" x14ac:dyDescent="0.2">
      <c r="A15" s="15" t="s">
        <v>136</v>
      </c>
      <c r="B15" s="16" t="s">
        <v>137</v>
      </c>
      <c r="C15" s="17" t="s">
        <v>7</v>
      </c>
      <c r="D15" s="54">
        <f>VLOOKUP(A15&amp;B15,Итог.!$AM$6:$BV$207,7,FALSE)</f>
        <v>76.995445475603219</v>
      </c>
      <c r="E15" s="55">
        <v>13</v>
      </c>
      <c r="F15" s="56">
        <v>15</v>
      </c>
      <c r="G15" s="57">
        <f t="shared" si="2"/>
        <v>28.806820916215429</v>
      </c>
      <c r="L15" s="52" t="str">
        <f t="shared" si="0"/>
        <v>ДубинчикКсения</v>
      </c>
      <c r="M15" s="53">
        <f t="shared" si="1"/>
        <v>28.806820916215429</v>
      </c>
    </row>
    <row r="16" spans="1:13" x14ac:dyDescent="0.2">
      <c r="A16" s="15"/>
      <c r="B16" s="16"/>
      <c r="C16" s="17"/>
      <c r="D16" s="54"/>
      <c r="E16" s="55"/>
      <c r="F16" s="56"/>
      <c r="G16" s="57"/>
      <c r="L16" s="52" t="str">
        <f t="shared" si="0"/>
        <v/>
      </c>
      <c r="M16" s="53">
        <f t="shared" si="1"/>
        <v>0</v>
      </c>
    </row>
    <row r="17" spans="1:13" x14ac:dyDescent="0.2">
      <c r="A17" s="15"/>
      <c r="B17" s="16"/>
      <c r="C17" s="17"/>
      <c r="D17" s="54"/>
      <c r="E17" s="55"/>
      <c r="F17" s="56"/>
      <c r="G17" s="57"/>
      <c r="L17" s="52" t="str">
        <f t="shared" si="0"/>
        <v/>
      </c>
      <c r="M17" s="53">
        <f t="shared" si="1"/>
        <v>0</v>
      </c>
    </row>
    <row r="18" spans="1:13" x14ac:dyDescent="0.2">
      <c r="A18" s="15"/>
      <c r="B18" s="16"/>
      <c r="C18" s="17"/>
      <c r="D18" s="54"/>
      <c r="E18" s="55"/>
      <c r="F18" s="56"/>
      <c r="G18" s="57"/>
      <c r="L18" s="52" t="str">
        <f t="shared" si="0"/>
        <v/>
      </c>
      <c r="M18" s="53">
        <f t="shared" si="1"/>
        <v>0</v>
      </c>
    </row>
    <row r="19" spans="1:13" x14ac:dyDescent="0.2">
      <c r="A19" s="15"/>
      <c r="B19" s="16"/>
      <c r="C19" s="17"/>
      <c r="D19" s="54"/>
      <c r="E19" s="55"/>
      <c r="F19" s="56"/>
      <c r="G19" s="57"/>
      <c r="L19" s="52" t="str">
        <f t="shared" si="0"/>
        <v/>
      </c>
      <c r="M19" s="53">
        <f t="shared" si="1"/>
        <v>0</v>
      </c>
    </row>
    <row r="20" spans="1:13" x14ac:dyDescent="0.2">
      <c r="A20" s="15"/>
      <c r="B20" s="16"/>
      <c r="C20" s="17"/>
      <c r="D20" s="54"/>
      <c r="E20" s="55"/>
      <c r="F20" s="56"/>
      <c r="G20" s="57"/>
      <c r="L20" s="52" t="str">
        <f t="shared" si="0"/>
        <v/>
      </c>
      <c r="M20" s="53">
        <f t="shared" si="1"/>
        <v>0</v>
      </c>
    </row>
    <row r="21" spans="1:13" x14ac:dyDescent="0.2">
      <c r="A21" s="15"/>
      <c r="B21" s="16"/>
      <c r="C21" s="17"/>
      <c r="D21" s="54"/>
      <c r="E21" s="55"/>
      <c r="F21" s="56"/>
      <c r="G21" s="57"/>
      <c r="L21" s="52" t="str">
        <f t="shared" si="0"/>
        <v/>
      </c>
      <c r="M21" s="53">
        <f t="shared" si="1"/>
        <v>0</v>
      </c>
    </row>
    <row r="22" spans="1:13" x14ac:dyDescent="0.2">
      <c r="A22" s="15"/>
      <c r="B22" s="16"/>
      <c r="C22" s="1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15"/>
      <c r="B27" s="16"/>
      <c r="C27" s="17"/>
      <c r="D27" s="54"/>
      <c r="E27" s="55"/>
      <c r="F27" s="5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15"/>
      <c r="B28" s="16"/>
      <c r="C28" s="17"/>
      <c r="D28" s="54"/>
      <c r="E28" s="55"/>
      <c r="F28" s="5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 t="str">
        <f t="shared" si="0"/>
        <v/>
      </c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 t="str">
        <f t="shared" si="0"/>
        <v/>
      </c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 t="str">
        <f t="shared" si="0"/>
        <v/>
      </c>
      <c r="M36" s="53">
        <f t="shared" si="1"/>
        <v>0</v>
      </c>
    </row>
    <row r="37" spans="1:13" x14ac:dyDescent="0.2">
      <c r="A37" s="15"/>
      <c r="B37" s="16"/>
      <c r="C37" s="17"/>
      <c r="D37" s="54"/>
      <c r="E37" s="55"/>
      <c r="F37" s="56"/>
      <c r="G37" s="57"/>
      <c r="L37" s="52" t="str">
        <f t="shared" si="0"/>
        <v/>
      </c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 t="str">
        <f t="shared" si="0"/>
        <v/>
      </c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 t="str">
        <f t="shared" si="0"/>
        <v/>
      </c>
      <c r="M39" s="53">
        <f t="shared" si="1"/>
        <v>0</v>
      </c>
    </row>
    <row r="40" spans="1:13" x14ac:dyDescent="0.2">
      <c r="A40" s="15"/>
      <c r="B40" s="16"/>
      <c r="C40" s="18"/>
      <c r="D40" s="54"/>
      <c r="E40" s="55"/>
      <c r="F40" s="56"/>
      <c r="G40" s="57"/>
      <c r="L40" s="52" t="str">
        <f t="shared" si="0"/>
        <v/>
      </c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 t="str">
        <f t="shared" si="0"/>
        <v/>
      </c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/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/>
      <c r="M43" s="53">
        <f t="shared" si="1"/>
        <v>0</v>
      </c>
    </row>
    <row r="44" spans="1:13" x14ac:dyDescent="0.2">
      <c r="A44" s="15"/>
      <c r="B44" s="16"/>
      <c r="C44" s="17"/>
      <c r="D44" s="54"/>
      <c r="E44" s="55"/>
      <c r="F44" s="56"/>
      <c r="G44" s="57"/>
      <c r="L44" s="52"/>
      <c r="M44" s="53">
        <f t="shared" si="1"/>
        <v>0</v>
      </c>
    </row>
    <row r="45" spans="1:13" x14ac:dyDescent="0.2">
      <c r="A45" s="15"/>
      <c r="B45" s="16"/>
      <c r="C45" s="17"/>
      <c r="D45" s="54"/>
      <c r="E45" s="55"/>
      <c r="F45" s="56"/>
      <c r="G45" s="57"/>
      <c r="L45" s="52"/>
      <c r="M45" s="53">
        <f t="shared" si="1"/>
        <v>0</v>
      </c>
    </row>
    <row r="46" spans="1:13" x14ac:dyDescent="0.2">
      <c r="A46" s="15"/>
      <c r="B46" s="16"/>
      <c r="C46" s="17"/>
      <c r="D46" s="54"/>
      <c r="E46" s="55"/>
      <c r="F46" s="56"/>
      <c r="G46" s="57"/>
      <c r="L46" s="52"/>
      <c r="M46" s="53">
        <f t="shared" si="1"/>
        <v>0</v>
      </c>
    </row>
    <row r="47" spans="1:13" x14ac:dyDescent="0.2">
      <c r="A47" s="15"/>
      <c r="B47" s="16"/>
      <c r="C47" s="18"/>
      <c r="D47" s="54"/>
      <c r="E47" s="55"/>
      <c r="F47" s="56"/>
      <c r="G47" s="57"/>
      <c r="L47" s="52"/>
      <c r="M47" s="53">
        <f t="shared" si="1"/>
        <v>0</v>
      </c>
    </row>
    <row r="48" spans="1:13" x14ac:dyDescent="0.2">
      <c r="A48" s="15"/>
      <c r="B48" s="16"/>
      <c r="C48" s="18"/>
      <c r="D48" s="54"/>
      <c r="E48" s="55"/>
      <c r="F48" s="56"/>
      <c r="G48" s="57"/>
      <c r="L48" s="52"/>
      <c r="M48" s="53">
        <f t="shared" si="1"/>
        <v>0</v>
      </c>
    </row>
    <row r="49" spans="1:13" x14ac:dyDescent="0.2">
      <c r="A49" s="22"/>
      <c r="B49" s="23"/>
      <c r="C49" s="58"/>
      <c r="D49" s="59"/>
      <c r="E49" s="60"/>
      <c r="F49" s="61"/>
      <c r="G49" s="62"/>
      <c r="L49" s="65"/>
      <c r="M49" s="63">
        <f t="shared" si="1"/>
        <v>0</v>
      </c>
    </row>
    <row r="50" spans="1:13" x14ac:dyDescent="0.2">
      <c r="F50" s="9"/>
      <c r="L50" s="64"/>
    </row>
    <row r="51" spans="1:13" ht="27.75" customHeight="1" x14ac:dyDescent="0.2">
      <c r="G51" s="27">
        <f>SUM(G10:G49)</f>
        <v>593.42051087403786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85" t="str">
        <f>Contests!F11</f>
        <v>25-26.06.2011, Саратов, Style'64 Contest</v>
      </c>
      <c r="B1" s="185"/>
      <c r="C1" s="185"/>
      <c r="D1" s="185"/>
    </row>
    <row r="2" spans="1:13" x14ac:dyDescent="0.2">
      <c r="A2" s="34" t="str">
        <f>Contests!C1</f>
        <v>Фристайл слалом, женщины</v>
      </c>
      <c r="B2" s="35"/>
      <c r="C2" s="35"/>
      <c r="D2" s="36"/>
    </row>
    <row r="3" spans="1:13" ht="12.75" customHeight="1" x14ac:dyDescent="0.2">
      <c r="A3" s="186" t="s">
        <v>19</v>
      </c>
      <c r="B3" s="186"/>
      <c r="C3" s="186"/>
      <c r="D3" s="37">
        <v>100</v>
      </c>
    </row>
    <row r="4" spans="1:13" ht="12.75" customHeight="1" x14ac:dyDescent="0.2">
      <c r="A4" s="188" t="s">
        <v>26</v>
      </c>
      <c r="B4" s="188"/>
      <c r="C4" s="188"/>
      <c r="D4" s="38">
        <f>Итог.!AT136</f>
        <v>4755.641725784657</v>
      </c>
      <c r="K4" s="39"/>
    </row>
    <row r="5" spans="1:13" ht="12.75" customHeight="1" x14ac:dyDescent="0.2">
      <c r="A5" s="188" t="s">
        <v>27</v>
      </c>
      <c r="B5" s="188"/>
      <c r="C5" s="188"/>
      <c r="D5" s="40">
        <f>SUM(D10:D51)</f>
        <v>230.98573953873913</v>
      </c>
      <c r="K5" s="39"/>
    </row>
    <row r="6" spans="1:13" x14ac:dyDescent="0.2">
      <c r="A6" s="183" t="s">
        <v>20</v>
      </c>
      <c r="B6" s="183"/>
      <c r="C6" s="183"/>
      <c r="D6" s="38">
        <f>D5/D4</f>
        <v>4.8570887560001726E-2</v>
      </c>
      <c r="K6" s="39"/>
    </row>
    <row r="7" spans="1:13" ht="13.5" customHeight="1" x14ac:dyDescent="0.2">
      <c r="A7" s="184" t="s">
        <v>21</v>
      </c>
      <c r="B7" s="184"/>
      <c r="C7" s="184"/>
      <c r="D7" s="41">
        <v>0.85</v>
      </c>
      <c r="K7" s="39"/>
    </row>
    <row r="8" spans="1:13" x14ac:dyDescent="0.2">
      <c r="K8" s="39"/>
    </row>
    <row r="9" spans="1:13" s="10" customFormat="1" ht="27" customHeight="1" x14ac:dyDescent="0.2">
      <c r="A9" s="42" t="s">
        <v>0</v>
      </c>
      <c r="B9" s="43" t="s">
        <v>1</v>
      </c>
      <c r="C9" s="44" t="s">
        <v>2</v>
      </c>
      <c r="D9" s="45" t="s">
        <v>28</v>
      </c>
      <c r="E9" s="46" t="s">
        <v>23</v>
      </c>
      <c r="F9" s="8" t="s">
        <v>24</v>
      </c>
      <c r="G9" s="45" t="s">
        <v>3</v>
      </c>
      <c r="I9" s="9"/>
      <c r="J9" s="9"/>
      <c r="L9" s="47" t="s">
        <v>25</v>
      </c>
      <c r="M9" s="47"/>
    </row>
    <row r="10" spans="1:13" x14ac:dyDescent="0.2">
      <c r="A10" s="11" t="s">
        <v>138</v>
      </c>
      <c r="B10" s="12" t="s">
        <v>139</v>
      </c>
      <c r="C10" s="13" t="s">
        <v>7</v>
      </c>
      <c r="D10" s="48">
        <f>VLOOKUP(A10&amp;B10,Итог.!$AM$6:$BV$207,8,FALSE)</f>
        <v>147.54810376225814</v>
      </c>
      <c r="E10" s="49">
        <v>1</v>
      </c>
      <c r="F10" s="50">
        <f>VLOOKUP(E10,баллы!$A$2:$B$103,2,FALSE)</f>
        <v>100</v>
      </c>
      <c r="G10" s="51">
        <f>(F10*(1+$D$6)*$D$3/100)*$D$7</f>
        <v>89.128525442600122</v>
      </c>
      <c r="L10" s="52" t="str">
        <f t="shared" ref="L10:L41" si="0">A10&amp;B10</f>
        <v>СтавиноваСофья</v>
      </c>
      <c r="M10" s="53">
        <f t="shared" ref="M10:M49" si="1">G10</f>
        <v>89.128525442600122</v>
      </c>
    </row>
    <row r="11" spans="1:13" x14ac:dyDescent="0.2">
      <c r="A11" s="15" t="s">
        <v>163</v>
      </c>
      <c r="B11" s="16" t="s">
        <v>164</v>
      </c>
      <c r="C11" s="17" t="s">
        <v>14</v>
      </c>
      <c r="D11" s="54">
        <f>VLOOKUP(A11&amp;B11,Итог.!$AM$6:$BV$207,8,FALSE)</f>
        <v>0</v>
      </c>
      <c r="E11" s="55">
        <v>2</v>
      </c>
      <c r="F11" s="56">
        <f>VLOOKUP(E11,баллы!$A$2:$B$103,2,FALSE)</f>
        <v>85</v>
      </c>
      <c r="G11" s="57">
        <f t="shared" ref="G11:G16" si="2">(F11*(1+$D$6)*$D$3/100)*$D$7</f>
        <v>75.759246626210128</v>
      </c>
      <c r="L11" s="52" t="str">
        <f t="shared" si="0"/>
        <v>КостиковаТатьяна</v>
      </c>
      <c r="M11" s="53">
        <f t="shared" si="1"/>
        <v>75.759246626210128</v>
      </c>
    </row>
    <row r="12" spans="1:13" x14ac:dyDescent="0.2">
      <c r="A12" s="15" t="s">
        <v>140</v>
      </c>
      <c r="B12" s="16" t="s">
        <v>142</v>
      </c>
      <c r="C12" s="18" t="s">
        <v>7</v>
      </c>
      <c r="D12" s="54">
        <f>VLOOKUP(A12&amp;B12,Итог.!$AM$6:$BV$207,8,FALSE)</f>
        <v>83.437635776480988</v>
      </c>
      <c r="E12" s="55">
        <v>3</v>
      </c>
      <c r="F12" s="56">
        <f>VLOOKUP(E12,баллы!$A$2:$B$103,2,FALSE)</f>
        <v>74</v>
      </c>
      <c r="G12" s="57">
        <f t="shared" si="2"/>
        <v>65.9551088275241</v>
      </c>
      <c r="L12" s="52" t="str">
        <f t="shared" si="0"/>
        <v>ХарченкоАлла</v>
      </c>
      <c r="M12" s="53">
        <f t="shared" si="1"/>
        <v>65.9551088275241</v>
      </c>
    </row>
    <row r="13" spans="1:13" x14ac:dyDescent="0.2">
      <c r="A13" s="15" t="s">
        <v>165</v>
      </c>
      <c r="B13" s="16" t="s">
        <v>65</v>
      </c>
      <c r="C13" s="17" t="s">
        <v>14</v>
      </c>
      <c r="D13" s="54">
        <f>VLOOKUP(A13&amp;B13,Итог.!$AM$6:$BV$207,8,FALSE)</f>
        <v>0</v>
      </c>
      <c r="E13" s="55">
        <v>4</v>
      </c>
      <c r="F13" s="56">
        <f>VLOOKUP(E13,баллы!$A$2:$B$103,2,FALSE)</f>
        <v>64</v>
      </c>
      <c r="G13" s="57">
        <f t="shared" si="2"/>
        <v>57.042256283264095</v>
      </c>
      <c r="L13" s="52" t="str">
        <f t="shared" si="0"/>
        <v>РодионоваДарья</v>
      </c>
      <c r="M13" s="53">
        <f t="shared" si="1"/>
        <v>57.042256283264095</v>
      </c>
    </row>
    <row r="14" spans="1:13" x14ac:dyDescent="0.2">
      <c r="A14" s="15" t="s">
        <v>166</v>
      </c>
      <c r="B14" s="16" t="s">
        <v>65</v>
      </c>
      <c r="C14" s="17" t="s">
        <v>14</v>
      </c>
      <c r="D14" s="54">
        <f>VLOOKUP(A14&amp;B14,Итог.!$AM$6:$BV$207,8,FALSE)</f>
        <v>0</v>
      </c>
      <c r="E14" s="55">
        <v>5</v>
      </c>
      <c r="F14" s="56">
        <f>VLOOKUP(E14,баллы!$A$2:$B$103,2,FALSE)</f>
        <v>55</v>
      </c>
      <c r="G14" s="57">
        <f t="shared" si="2"/>
        <v>49.020688993430078</v>
      </c>
      <c r="L14" s="52" t="str">
        <f t="shared" si="0"/>
        <v>МурашкоДарья</v>
      </c>
      <c r="M14" s="53">
        <f t="shared" si="1"/>
        <v>49.020688993430078</v>
      </c>
    </row>
    <row r="15" spans="1:13" x14ac:dyDescent="0.2">
      <c r="A15" s="15" t="s">
        <v>167</v>
      </c>
      <c r="B15" s="16" t="s">
        <v>168</v>
      </c>
      <c r="C15" s="17" t="s">
        <v>170</v>
      </c>
      <c r="D15" s="54">
        <f>VLOOKUP(A15&amp;B15,Итог.!$AM$6:$BV$207,8,FALSE)</f>
        <v>0</v>
      </c>
      <c r="E15" s="55">
        <v>6</v>
      </c>
      <c r="F15" s="56">
        <f>VLOOKUP(E15,баллы!$A$2:$B$103,2,FALSE)</f>
        <v>47</v>
      </c>
      <c r="G15" s="57">
        <f t="shared" si="2"/>
        <v>41.890406958022062</v>
      </c>
      <c r="L15" s="52" t="str">
        <f t="shared" si="0"/>
        <v>СайфуллинаЭльмира</v>
      </c>
      <c r="M15" s="53">
        <f t="shared" si="1"/>
        <v>41.890406958022062</v>
      </c>
    </row>
    <row r="16" spans="1:13" x14ac:dyDescent="0.2">
      <c r="A16" s="15" t="s">
        <v>169</v>
      </c>
      <c r="B16" s="16" t="s">
        <v>86</v>
      </c>
      <c r="C16" s="17" t="s">
        <v>14</v>
      </c>
      <c r="D16" s="54">
        <f>VLOOKUP(A16&amp;B16,Итог.!$AM$6:$BV$207,8,FALSE)</f>
        <v>0</v>
      </c>
      <c r="E16" s="55">
        <v>7</v>
      </c>
      <c r="F16" s="56">
        <f>VLOOKUP(E16,баллы!$A$2:$B$103,2,FALSE)</f>
        <v>40</v>
      </c>
      <c r="G16" s="57">
        <f t="shared" si="2"/>
        <v>35.651410177040063</v>
      </c>
      <c r="L16" s="52" t="str">
        <f t="shared" si="0"/>
        <v>БударинаМария</v>
      </c>
      <c r="M16" s="53">
        <f t="shared" si="1"/>
        <v>35.651410177040063</v>
      </c>
    </row>
    <row r="17" spans="1:13" x14ac:dyDescent="0.2">
      <c r="A17" s="15"/>
      <c r="B17" s="16"/>
      <c r="C17" s="17"/>
      <c r="D17" s="54"/>
      <c r="E17" s="55"/>
      <c r="F17" s="56"/>
      <c r="G17" s="57"/>
      <c r="L17" s="52" t="str">
        <f t="shared" si="0"/>
        <v/>
      </c>
      <c r="M17" s="53">
        <f t="shared" si="1"/>
        <v>0</v>
      </c>
    </row>
    <row r="18" spans="1:13" x14ac:dyDescent="0.2">
      <c r="A18" s="15"/>
      <c r="B18" s="16"/>
      <c r="C18" s="17"/>
      <c r="D18" s="54"/>
      <c r="E18" s="55"/>
      <c r="F18" s="56"/>
      <c r="G18" s="57"/>
      <c r="L18" s="52" t="str">
        <f t="shared" si="0"/>
        <v/>
      </c>
      <c r="M18" s="53">
        <f t="shared" si="1"/>
        <v>0</v>
      </c>
    </row>
    <row r="19" spans="1:13" x14ac:dyDescent="0.2">
      <c r="A19" s="15"/>
      <c r="B19" s="16"/>
      <c r="C19" s="17"/>
      <c r="D19" s="54"/>
      <c r="E19" s="55"/>
      <c r="F19" s="56"/>
      <c r="G19" s="57"/>
      <c r="L19" s="52" t="str">
        <f t="shared" si="0"/>
        <v/>
      </c>
      <c r="M19" s="53">
        <f t="shared" si="1"/>
        <v>0</v>
      </c>
    </row>
    <row r="20" spans="1:13" x14ac:dyDescent="0.2">
      <c r="A20" s="15"/>
      <c r="B20" s="16"/>
      <c r="C20" s="17"/>
      <c r="D20" s="54"/>
      <c r="E20" s="55"/>
      <c r="F20" s="56"/>
      <c r="G20" s="57"/>
      <c r="L20" s="52" t="str">
        <f t="shared" si="0"/>
        <v/>
      </c>
      <c r="M20" s="53">
        <f t="shared" si="1"/>
        <v>0</v>
      </c>
    </row>
    <row r="21" spans="1:13" x14ac:dyDescent="0.2">
      <c r="A21" s="15"/>
      <c r="B21" s="16"/>
      <c r="C21" s="17"/>
      <c r="D21" s="54"/>
      <c r="E21" s="55"/>
      <c r="F21" s="56"/>
      <c r="G21" s="57"/>
      <c r="L21" s="52" t="str">
        <f t="shared" si="0"/>
        <v/>
      </c>
      <c r="M21" s="53">
        <f t="shared" si="1"/>
        <v>0</v>
      </c>
    </row>
    <row r="22" spans="1:13" x14ac:dyDescent="0.2">
      <c r="A22" s="15"/>
      <c r="B22" s="16"/>
      <c r="C22" s="17"/>
      <c r="D22" s="54"/>
      <c r="E22" s="55"/>
      <c r="F22" s="56"/>
      <c r="G22" s="57"/>
      <c r="L22" s="52" t="str">
        <f t="shared" si="0"/>
        <v/>
      </c>
      <c r="M22" s="53">
        <f t="shared" si="1"/>
        <v>0</v>
      </c>
    </row>
    <row r="23" spans="1:13" x14ac:dyDescent="0.2">
      <c r="A23" s="15"/>
      <c r="B23" s="16"/>
      <c r="C23" s="17"/>
      <c r="D23" s="54"/>
      <c r="E23" s="55"/>
      <c r="F23" s="56"/>
      <c r="G23" s="57"/>
      <c r="L23" s="52" t="str">
        <f t="shared" si="0"/>
        <v/>
      </c>
      <c r="M23" s="53">
        <f t="shared" si="1"/>
        <v>0</v>
      </c>
    </row>
    <row r="24" spans="1:13" x14ac:dyDescent="0.2">
      <c r="A24" s="15"/>
      <c r="B24" s="16"/>
      <c r="C24" s="17"/>
      <c r="D24" s="54"/>
      <c r="E24" s="55"/>
      <c r="F24" s="56"/>
      <c r="G24" s="57"/>
      <c r="L24" s="52" t="str">
        <f t="shared" si="0"/>
        <v/>
      </c>
      <c r="M24" s="53">
        <f t="shared" si="1"/>
        <v>0</v>
      </c>
    </row>
    <row r="25" spans="1:13" x14ac:dyDescent="0.2">
      <c r="A25" s="15"/>
      <c r="B25" s="16"/>
      <c r="C25" s="17"/>
      <c r="D25" s="54"/>
      <c r="E25" s="55"/>
      <c r="F25" s="56"/>
      <c r="G25" s="57"/>
      <c r="L25" s="52" t="str">
        <f t="shared" si="0"/>
        <v/>
      </c>
      <c r="M25" s="53">
        <f t="shared" si="1"/>
        <v>0</v>
      </c>
    </row>
    <row r="26" spans="1:13" x14ac:dyDescent="0.2">
      <c r="A26" s="15"/>
      <c r="B26" s="16"/>
      <c r="C26" s="17"/>
      <c r="D26" s="54"/>
      <c r="E26" s="55"/>
      <c r="F26" s="56"/>
      <c r="G26" s="57"/>
      <c r="L26" s="52" t="str">
        <f t="shared" si="0"/>
        <v/>
      </c>
      <c r="M26" s="53">
        <f t="shared" si="1"/>
        <v>0</v>
      </c>
    </row>
    <row r="27" spans="1:13" x14ac:dyDescent="0.2">
      <c r="A27" s="15"/>
      <c r="B27" s="16"/>
      <c r="C27" s="17"/>
      <c r="D27" s="54"/>
      <c r="E27" s="55"/>
      <c r="F27" s="56"/>
      <c r="G27" s="57"/>
      <c r="L27" s="52" t="str">
        <f t="shared" si="0"/>
        <v/>
      </c>
      <c r="M27" s="53">
        <f t="shared" si="1"/>
        <v>0</v>
      </c>
    </row>
    <row r="28" spans="1:13" x14ac:dyDescent="0.2">
      <c r="A28" s="15"/>
      <c r="B28" s="16"/>
      <c r="C28" s="17"/>
      <c r="D28" s="54"/>
      <c r="E28" s="55"/>
      <c r="F28" s="56"/>
      <c r="G28" s="57"/>
      <c r="L28" s="52" t="str">
        <f t="shared" si="0"/>
        <v/>
      </c>
      <c r="M28" s="53">
        <f t="shared" si="1"/>
        <v>0</v>
      </c>
    </row>
    <row r="29" spans="1:13" x14ac:dyDescent="0.2">
      <c r="A29" s="15"/>
      <c r="B29" s="16"/>
      <c r="C29" s="17"/>
      <c r="D29" s="54"/>
      <c r="E29" s="55"/>
      <c r="F29" s="56"/>
      <c r="G29" s="57"/>
      <c r="L29" s="52" t="str">
        <f t="shared" si="0"/>
        <v/>
      </c>
      <c r="M29" s="53">
        <f t="shared" si="1"/>
        <v>0</v>
      </c>
    </row>
    <row r="30" spans="1:13" x14ac:dyDescent="0.2">
      <c r="A30" s="15"/>
      <c r="B30" s="16"/>
      <c r="C30" s="17"/>
      <c r="D30" s="54"/>
      <c r="E30" s="55"/>
      <c r="F30" s="56"/>
      <c r="G30" s="57"/>
      <c r="L30" s="52" t="str">
        <f t="shared" si="0"/>
        <v/>
      </c>
      <c r="M30" s="53">
        <f t="shared" si="1"/>
        <v>0</v>
      </c>
    </row>
    <row r="31" spans="1:13" x14ac:dyDescent="0.2">
      <c r="A31" s="15"/>
      <c r="B31" s="16"/>
      <c r="C31" s="17"/>
      <c r="D31" s="54"/>
      <c r="E31" s="55"/>
      <c r="F31" s="56"/>
      <c r="G31" s="57"/>
      <c r="L31" s="52" t="str">
        <f t="shared" si="0"/>
        <v/>
      </c>
      <c r="M31" s="53">
        <f t="shared" si="1"/>
        <v>0</v>
      </c>
    </row>
    <row r="32" spans="1:13" x14ac:dyDescent="0.2">
      <c r="A32" s="15"/>
      <c r="B32" s="16"/>
      <c r="C32" s="17"/>
      <c r="D32" s="54"/>
      <c r="E32" s="55"/>
      <c r="F32" s="56"/>
      <c r="G32" s="57"/>
      <c r="L32" s="52" t="str">
        <f t="shared" si="0"/>
        <v/>
      </c>
      <c r="M32" s="53">
        <f t="shared" si="1"/>
        <v>0</v>
      </c>
    </row>
    <row r="33" spans="1:13" x14ac:dyDescent="0.2">
      <c r="A33" s="15"/>
      <c r="B33" s="16"/>
      <c r="C33" s="17"/>
      <c r="D33" s="54"/>
      <c r="E33" s="55"/>
      <c r="F33" s="56"/>
      <c r="G33" s="57"/>
      <c r="L33" s="52" t="str">
        <f t="shared" si="0"/>
        <v/>
      </c>
      <c r="M33" s="53">
        <f t="shared" si="1"/>
        <v>0</v>
      </c>
    </row>
    <row r="34" spans="1:13" x14ac:dyDescent="0.2">
      <c r="A34" s="15"/>
      <c r="B34" s="16"/>
      <c r="C34" s="17"/>
      <c r="D34" s="54"/>
      <c r="E34" s="55"/>
      <c r="F34" s="56"/>
      <c r="G34" s="57"/>
      <c r="L34" s="52" t="str">
        <f t="shared" si="0"/>
        <v/>
      </c>
      <c r="M34" s="53">
        <f t="shared" si="1"/>
        <v>0</v>
      </c>
    </row>
    <row r="35" spans="1:13" x14ac:dyDescent="0.2">
      <c r="A35" s="15"/>
      <c r="B35" s="16"/>
      <c r="C35" s="17"/>
      <c r="D35" s="54"/>
      <c r="E35" s="55"/>
      <c r="F35" s="56"/>
      <c r="G35" s="57"/>
      <c r="L35" s="52" t="str">
        <f t="shared" si="0"/>
        <v/>
      </c>
      <c r="M35" s="53">
        <f t="shared" si="1"/>
        <v>0</v>
      </c>
    </row>
    <row r="36" spans="1:13" x14ac:dyDescent="0.2">
      <c r="A36" s="15"/>
      <c r="B36" s="16"/>
      <c r="C36" s="17"/>
      <c r="D36" s="54"/>
      <c r="E36" s="55"/>
      <c r="F36" s="56"/>
      <c r="G36" s="57"/>
      <c r="L36" s="52" t="str">
        <f t="shared" si="0"/>
        <v/>
      </c>
      <c r="M36" s="53">
        <f t="shared" si="1"/>
        <v>0</v>
      </c>
    </row>
    <row r="37" spans="1:13" x14ac:dyDescent="0.2">
      <c r="A37" s="15"/>
      <c r="B37" s="16"/>
      <c r="C37" s="17"/>
      <c r="D37" s="54"/>
      <c r="E37" s="55"/>
      <c r="F37" s="56"/>
      <c r="G37" s="57"/>
      <c r="L37" s="52" t="str">
        <f t="shared" si="0"/>
        <v/>
      </c>
      <c r="M37" s="53">
        <f t="shared" si="1"/>
        <v>0</v>
      </c>
    </row>
    <row r="38" spans="1:13" x14ac:dyDescent="0.2">
      <c r="A38" s="15"/>
      <c r="B38" s="16"/>
      <c r="C38" s="17"/>
      <c r="D38" s="54"/>
      <c r="E38" s="55"/>
      <c r="F38" s="56"/>
      <c r="G38" s="57"/>
      <c r="L38" s="52" t="str">
        <f t="shared" si="0"/>
        <v/>
      </c>
      <c r="M38" s="53">
        <f t="shared" si="1"/>
        <v>0</v>
      </c>
    </row>
    <row r="39" spans="1:13" x14ac:dyDescent="0.2">
      <c r="A39" s="15"/>
      <c r="B39" s="16"/>
      <c r="C39" s="17"/>
      <c r="D39" s="54"/>
      <c r="E39" s="55"/>
      <c r="F39" s="56"/>
      <c r="G39" s="57"/>
      <c r="L39" s="52" t="str">
        <f t="shared" si="0"/>
        <v/>
      </c>
      <c r="M39" s="53">
        <f t="shared" si="1"/>
        <v>0</v>
      </c>
    </row>
    <row r="40" spans="1:13" x14ac:dyDescent="0.2">
      <c r="A40" s="15"/>
      <c r="B40" s="16"/>
      <c r="C40" s="18"/>
      <c r="D40" s="54"/>
      <c r="E40" s="55"/>
      <c r="F40" s="56"/>
      <c r="G40" s="57"/>
      <c r="L40" s="52" t="str">
        <f t="shared" si="0"/>
        <v/>
      </c>
      <c r="M40" s="53">
        <f t="shared" si="1"/>
        <v>0</v>
      </c>
    </row>
    <row r="41" spans="1:13" x14ac:dyDescent="0.2">
      <c r="A41" s="15"/>
      <c r="B41" s="16"/>
      <c r="C41" s="17"/>
      <c r="D41" s="54"/>
      <c r="E41" s="55"/>
      <c r="F41" s="56"/>
      <c r="G41" s="57"/>
      <c r="L41" s="52" t="str">
        <f t="shared" si="0"/>
        <v/>
      </c>
      <c r="M41" s="53">
        <f t="shared" si="1"/>
        <v>0</v>
      </c>
    </row>
    <row r="42" spans="1:13" x14ac:dyDescent="0.2">
      <c r="A42" s="15"/>
      <c r="B42" s="16"/>
      <c r="C42" s="17"/>
      <c r="D42" s="54"/>
      <c r="E42" s="55"/>
      <c r="F42" s="56"/>
      <c r="G42" s="57"/>
      <c r="L42" s="52"/>
      <c r="M42" s="53">
        <f t="shared" si="1"/>
        <v>0</v>
      </c>
    </row>
    <row r="43" spans="1:13" x14ac:dyDescent="0.2">
      <c r="A43" s="15"/>
      <c r="B43" s="16"/>
      <c r="C43" s="17"/>
      <c r="D43" s="54"/>
      <c r="E43" s="55"/>
      <c r="F43" s="56"/>
      <c r="G43" s="57"/>
      <c r="L43" s="52"/>
      <c r="M43" s="53">
        <f t="shared" si="1"/>
        <v>0</v>
      </c>
    </row>
    <row r="44" spans="1:13" x14ac:dyDescent="0.2">
      <c r="A44" s="15"/>
      <c r="B44" s="16"/>
      <c r="C44" s="17"/>
      <c r="D44" s="54"/>
      <c r="E44" s="55"/>
      <c r="F44" s="56"/>
      <c r="G44" s="57"/>
      <c r="L44" s="52"/>
      <c r="M44" s="53">
        <f t="shared" si="1"/>
        <v>0</v>
      </c>
    </row>
    <row r="45" spans="1:13" x14ac:dyDescent="0.2">
      <c r="A45" s="15"/>
      <c r="B45" s="16"/>
      <c r="C45" s="17"/>
      <c r="D45" s="54"/>
      <c r="E45" s="55"/>
      <c r="F45" s="56"/>
      <c r="G45" s="57"/>
      <c r="L45" s="52"/>
      <c r="M45" s="53">
        <f t="shared" si="1"/>
        <v>0</v>
      </c>
    </row>
    <row r="46" spans="1:13" x14ac:dyDescent="0.2">
      <c r="A46" s="15"/>
      <c r="B46" s="16"/>
      <c r="C46" s="17"/>
      <c r="D46" s="54"/>
      <c r="E46" s="55"/>
      <c r="F46" s="56"/>
      <c r="G46" s="57"/>
      <c r="L46" s="52"/>
      <c r="M46" s="53">
        <f t="shared" si="1"/>
        <v>0</v>
      </c>
    </row>
    <row r="47" spans="1:13" x14ac:dyDescent="0.2">
      <c r="A47" s="15"/>
      <c r="B47" s="16"/>
      <c r="C47" s="18"/>
      <c r="D47" s="54"/>
      <c r="E47" s="55"/>
      <c r="F47" s="56"/>
      <c r="G47" s="57"/>
      <c r="L47" s="52"/>
      <c r="M47" s="53">
        <f t="shared" si="1"/>
        <v>0</v>
      </c>
    </row>
    <row r="48" spans="1:13" x14ac:dyDescent="0.2">
      <c r="A48" s="15"/>
      <c r="B48" s="16"/>
      <c r="C48" s="18"/>
      <c r="D48" s="54"/>
      <c r="E48" s="55"/>
      <c r="F48" s="56"/>
      <c r="G48" s="57"/>
      <c r="L48" s="52"/>
      <c r="M48" s="53">
        <f t="shared" si="1"/>
        <v>0</v>
      </c>
    </row>
    <row r="49" spans="1:13" x14ac:dyDescent="0.2">
      <c r="A49" s="22"/>
      <c r="B49" s="23"/>
      <c r="C49" s="58"/>
      <c r="D49" s="59"/>
      <c r="E49" s="60"/>
      <c r="F49" s="61"/>
      <c r="G49" s="62"/>
      <c r="L49" s="65"/>
      <c r="M49" s="63">
        <f t="shared" si="1"/>
        <v>0</v>
      </c>
    </row>
    <row r="50" spans="1:13" x14ac:dyDescent="0.2">
      <c r="F50" s="9"/>
      <c r="L50" s="64"/>
    </row>
    <row r="51" spans="1:13" ht="27.75" customHeight="1" x14ac:dyDescent="0.2">
      <c r="G51" s="27">
        <f>SUM(G10:G49)</f>
        <v>414.44764330809073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Contests</vt:lpstr>
      <vt:lpstr>Итог.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баллы</vt:lpstr>
      <vt:lpstr>Итог.!Область_печати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Dlinn</dc:creator>
  <cp:lastModifiedBy>Dlinn</cp:lastModifiedBy>
  <cp:lastPrinted>2011-11-20T15:35:59Z</cp:lastPrinted>
  <dcterms:created xsi:type="dcterms:W3CDTF">2009-09-18T19:57:49Z</dcterms:created>
  <dcterms:modified xsi:type="dcterms:W3CDTF">2011-11-29T20:13:53Z</dcterms:modified>
</cp:coreProperties>
</file>